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filterPrivacy="1" defaultThemeVersion="124226"/>
  <xr:revisionPtr revIDLastSave="0" documentId="13_ncr:1_{D6642E50-FF7C-429A-A6D8-D691818A48E4}" xr6:coauthVersionLast="45" xr6:coauthVersionMax="45" xr10:uidLastSave="{00000000-0000-0000-0000-000000000000}"/>
  <bookViews>
    <workbookView xWindow="-120" yWindow="-120" windowWidth="29040" windowHeight="17640" tabRatio="796" xr2:uid="{00000000-000D-0000-FFFF-FFFF00000000}"/>
  </bookViews>
  <sheets>
    <sheet name="Budget 2019" sheetId="22" r:id="rId1"/>
    <sheet name="Resltat &amp; Balansräkinng" sheetId="23" r:id="rId2"/>
    <sheet name="Jaktprov" sheetId="19" r:id="rId3"/>
    <sheet name="Utställning" sheetId="18" r:id="rId4"/>
    <sheet name="Översikt" sheetId="1" r:id="rId5"/>
    <sheet name="Januari" sheetId="10" r:id="rId6"/>
    <sheet name="Februari" sheetId="9" r:id="rId7"/>
    <sheet name="Mars" sheetId="8" r:id="rId8"/>
    <sheet name="April" sheetId="7" r:id="rId9"/>
    <sheet name="Maj" sheetId="6" r:id="rId10"/>
    <sheet name="Juni" sheetId="5" r:id="rId11"/>
    <sheet name="Juli" sheetId="4" r:id="rId12"/>
    <sheet name="Augusti" sheetId="11" r:id="rId13"/>
    <sheet name="September" sheetId="12" r:id="rId14"/>
    <sheet name="Oktober" sheetId="13" r:id="rId15"/>
    <sheet name="November" sheetId="14" r:id="rId16"/>
    <sheet name="December" sheetId="15" r:id="rId17"/>
    <sheet name="Blad1" sheetId="17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Kategorier">Översikt!$B$11:$B$13</definedName>
    <definedName name="Utgiftskategorier" localSheetId="0">[1]Översikt!$B$11:$B$36</definedName>
    <definedName name="Utgiftskategorier" localSheetId="2">[2]Översikt!$B$11:$B$36</definedName>
    <definedName name="Utgiftskategorier" localSheetId="1">[3]Översikt!$B$11:$B$36</definedName>
    <definedName name="Utgiftskategorier" localSheetId="3">[2]Översikt!$B$11:$B$36</definedName>
    <definedName name="Utgiftskategorier">Översikt!$B$11:$B$36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" i="9" l="1"/>
  <c r="H3" i="9"/>
  <c r="H4" i="9"/>
  <c r="H5" i="9"/>
  <c r="O30" i="22" l="1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O9" i="22"/>
  <c r="O31" i="22"/>
  <c r="O8" i="22"/>
  <c r="O7" i="22"/>
  <c r="O6" i="22"/>
  <c r="H6" i="9" l="1"/>
  <c r="H7" i="9"/>
  <c r="H8" i="9"/>
  <c r="H9" i="9"/>
  <c r="H10" i="9"/>
  <c r="H11" i="9"/>
  <c r="H12" i="9"/>
  <c r="H13" i="9"/>
  <c r="H14" i="9"/>
  <c r="H15" i="9"/>
  <c r="H16" i="9"/>
  <c r="H17" i="9"/>
  <c r="P32" i="22" l="1"/>
  <c r="C6" i="22" l="1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32" i="22" l="1"/>
  <c r="G42" i="23"/>
  <c r="M32" i="22" l="1"/>
  <c r="L32" i="22"/>
  <c r="J32" i="22"/>
  <c r="G32" i="22"/>
  <c r="F32" i="22"/>
  <c r="M31" i="22"/>
  <c r="M30" i="22"/>
  <c r="K30" i="22"/>
  <c r="M29" i="22"/>
  <c r="K29" i="22"/>
  <c r="M28" i="22"/>
  <c r="K28" i="22"/>
  <c r="M27" i="22"/>
  <c r="K27" i="22"/>
  <c r="I27" i="22"/>
  <c r="G27" i="22"/>
  <c r="F27" i="22"/>
  <c r="M26" i="22"/>
  <c r="K26" i="22"/>
  <c r="I26" i="22"/>
  <c r="G26" i="22"/>
  <c r="F26" i="22"/>
  <c r="E26" i="22"/>
  <c r="M25" i="22"/>
  <c r="K25" i="22"/>
  <c r="I25" i="22"/>
  <c r="G25" i="22"/>
  <c r="F25" i="22"/>
  <c r="E25" i="22"/>
  <c r="M24" i="22"/>
  <c r="K24" i="22"/>
  <c r="I24" i="22"/>
  <c r="G24" i="22"/>
  <c r="F24" i="22"/>
  <c r="E24" i="22"/>
  <c r="M23" i="22"/>
  <c r="K23" i="22"/>
  <c r="I23" i="22"/>
  <c r="G23" i="22"/>
  <c r="F23" i="22"/>
  <c r="E23" i="22"/>
  <c r="M22" i="22"/>
  <c r="K22" i="22"/>
  <c r="I22" i="22"/>
  <c r="G22" i="22"/>
  <c r="F22" i="22"/>
  <c r="E22" i="22"/>
  <c r="M21" i="22"/>
  <c r="K21" i="22"/>
  <c r="I21" i="22"/>
  <c r="G21" i="22"/>
  <c r="F21" i="22"/>
  <c r="E21" i="22"/>
  <c r="M20" i="22"/>
  <c r="K20" i="22"/>
  <c r="I20" i="22"/>
  <c r="G20" i="22"/>
  <c r="F20" i="22"/>
  <c r="E20" i="22"/>
  <c r="M19" i="22"/>
  <c r="K19" i="22"/>
  <c r="I19" i="22"/>
  <c r="G19" i="22"/>
  <c r="F19" i="22"/>
  <c r="E19" i="22"/>
  <c r="D19" i="22"/>
  <c r="M18" i="22"/>
  <c r="K18" i="22"/>
  <c r="I18" i="22"/>
  <c r="G18" i="22"/>
  <c r="F18" i="22"/>
  <c r="E18" i="22"/>
  <c r="M17" i="22"/>
  <c r="K17" i="22"/>
  <c r="I17" i="22"/>
  <c r="H17" i="22"/>
  <c r="G17" i="22"/>
  <c r="F17" i="22"/>
  <c r="E17" i="22"/>
  <c r="D17" i="22"/>
  <c r="M16" i="22"/>
  <c r="K16" i="22"/>
  <c r="I16" i="22"/>
  <c r="G16" i="22"/>
  <c r="F16" i="22"/>
  <c r="E16" i="22"/>
  <c r="M15" i="22"/>
  <c r="K15" i="22"/>
  <c r="I15" i="22"/>
  <c r="G15" i="22"/>
  <c r="F15" i="22"/>
  <c r="E15" i="22"/>
  <c r="M14" i="22"/>
  <c r="K14" i="22"/>
  <c r="I14" i="22"/>
  <c r="G14" i="22"/>
  <c r="F14" i="22"/>
  <c r="E14" i="22"/>
  <c r="M13" i="22"/>
  <c r="K13" i="22"/>
  <c r="I13" i="22"/>
  <c r="G13" i="22"/>
  <c r="F13" i="22"/>
  <c r="E13" i="22"/>
  <c r="M12" i="22"/>
  <c r="K12" i="22"/>
  <c r="I12" i="22"/>
  <c r="G12" i="22"/>
  <c r="F12" i="22"/>
  <c r="E12" i="22"/>
  <c r="M11" i="22"/>
  <c r="K11" i="22"/>
  <c r="B8" i="18" s="1"/>
  <c r="I11" i="22"/>
  <c r="G11" i="22"/>
  <c r="F11" i="22"/>
  <c r="E11" i="22"/>
  <c r="M10" i="22"/>
  <c r="K10" i="22"/>
  <c r="I10" i="22"/>
  <c r="G10" i="22"/>
  <c r="F10" i="22"/>
  <c r="E10" i="22"/>
  <c r="M9" i="22"/>
  <c r="K9" i="22"/>
  <c r="I9" i="22"/>
  <c r="G9" i="22"/>
  <c r="F9" i="22"/>
  <c r="E9" i="22"/>
  <c r="M8" i="22"/>
  <c r="K8" i="22"/>
  <c r="I8" i="22"/>
  <c r="G8" i="22"/>
  <c r="F8" i="22"/>
  <c r="E8" i="22"/>
  <c r="M7" i="22"/>
  <c r="K7" i="22"/>
  <c r="I7" i="22"/>
  <c r="G7" i="22"/>
  <c r="F7" i="22"/>
  <c r="E7" i="22"/>
  <c r="M6" i="22"/>
  <c r="K6" i="22"/>
  <c r="I6" i="22"/>
  <c r="H6" i="22"/>
  <c r="H32" i="22" s="1"/>
  <c r="G6" i="22"/>
  <c r="F6" i="22"/>
  <c r="E6" i="22"/>
  <c r="D6" i="22"/>
  <c r="D32" i="22" s="1"/>
  <c r="E4" i="22"/>
  <c r="E3" i="22"/>
  <c r="E32" i="22" l="1"/>
  <c r="N16" i="22"/>
  <c r="B7" i="19"/>
  <c r="N10" i="22"/>
  <c r="N27" i="22"/>
  <c r="N9" i="22"/>
  <c r="N13" i="22"/>
  <c r="I32" i="22"/>
  <c r="K32" i="22"/>
  <c r="H2" i="8"/>
  <c r="H3" i="8"/>
  <c r="H4" i="8"/>
  <c r="N32" i="22" l="1"/>
  <c r="B9" i="19"/>
  <c r="B10" i="18"/>
  <c r="G42" i="15" l="1"/>
  <c r="B76" i="15" s="1"/>
  <c r="N7" i="1" s="1"/>
  <c r="F42" i="15"/>
  <c r="B75" i="15" s="1"/>
  <c r="N6" i="1" s="1"/>
  <c r="E42" i="15"/>
  <c r="B74" i="15" s="1"/>
  <c r="N5" i="1" s="1"/>
  <c r="D42" i="15"/>
  <c r="B73" i="15" s="1"/>
  <c r="N4" i="1" s="1"/>
  <c r="C42" i="15"/>
  <c r="B72" i="15" s="1"/>
  <c r="N3" i="1" s="1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H41" i="15"/>
  <c r="AI40" i="15"/>
  <c r="AH40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H40" i="15"/>
  <c r="AG40" i="15" s="1"/>
  <c r="AI39" i="15"/>
  <c r="AH39" i="15"/>
  <c r="AG39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H39" i="15"/>
  <c r="AI38" i="15"/>
  <c r="AH38" i="15"/>
  <c r="AG38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H38" i="15"/>
  <c r="AI37" i="15"/>
  <c r="AH37" i="15"/>
  <c r="AG37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H37" i="15"/>
  <c r="AI36" i="15"/>
  <c r="AH36" i="15"/>
  <c r="AG36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H36" i="15"/>
  <c r="AI35" i="15"/>
  <c r="AH35" i="15"/>
  <c r="AG35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H35" i="15"/>
  <c r="AI34" i="15"/>
  <c r="AH34" i="15"/>
  <c r="AG34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H34" i="15"/>
  <c r="AI33" i="15"/>
  <c r="AH33" i="15"/>
  <c r="AG33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J33" i="15"/>
  <c r="H33" i="15"/>
  <c r="K33" i="15" s="1"/>
  <c r="AI32" i="15"/>
  <c r="AH32" i="15"/>
  <c r="AG32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H32" i="15"/>
  <c r="AI31" i="15"/>
  <c r="AH31" i="15"/>
  <c r="AG31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H31" i="15"/>
  <c r="AI30" i="15"/>
  <c r="AH30" i="15"/>
  <c r="AG30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H30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H29" i="15"/>
  <c r="J29" i="15" s="1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H28" i="15"/>
  <c r="AI27" i="15"/>
  <c r="AH27" i="15"/>
  <c r="AG27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H27" i="15"/>
  <c r="AI26" i="15"/>
  <c r="AH26" i="15"/>
  <c r="AG26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H26" i="15"/>
  <c r="AI25" i="15"/>
  <c r="AH25" i="15"/>
  <c r="AG25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H25" i="15"/>
  <c r="AI24" i="15"/>
  <c r="AH24" i="15"/>
  <c r="AG24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H24" i="15"/>
  <c r="AI23" i="15"/>
  <c r="AH23" i="15"/>
  <c r="AG23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H23" i="15"/>
  <c r="AI22" i="15"/>
  <c r="AH22" i="15"/>
  <c r="AG22" i="15"/>
  <c r="AF22" i="15"/>
  <c r="AE22" i="15"/>
  <c r="AD22" i="15"/>
  <c r="AC22" i="15"/>
  <c r="AB22" i="15"/>
  <c r="AA22" i="15"/>
  <c r="Z22" i="15"/>
  <c r="Y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H22" i="15"/>
  <c r="X22" i="15" s="1"/>
  <c r="AI21" i="15"/>
  <c r="AH21" i="15"/>
  <c r="AG21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H21" i="15"/>
  <c r="AI20" i="15"/>
  <c r="AH20" i="15"/>
  <c r="AG20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H20" i="15"/>
  <c r="AI19" i="15"/>
  <c r="AH19" i="15"/>
  <c r="AG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H19" i="15"/>
  <c r="AI18" i="15"/>
  <c r="AH18" i="15"/>
  <c r="AG18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H18" i="15"/>
  <c r="AI17" i="15"/>
  <c r="AH17" i="15"/>
  <c r="AG17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H17" i="15"/>
  <c r="AI16" i="15"/>
  <c r="AH16" i="15"/>
  <c r="AG16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H16" i="15"/>
  <c r="AI15" i="15"/>
  <c r="AH15" i="15"/>
  <c r="AG15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H15" i="15"/>
  <c r="AI14" i="15"/>
  <c r="AH14" i="15"/>
  <c r="AG14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H14" i="15"/>
  <c r="AI13" i="15"/>
  <c r="AH13" i="15"/>
  <c r="AG13" i="15"/>
  <c r="AF13" i="15"/>
  <c r="AE13" i="15"/>
  <c r="AD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H13" i="15"/>
  <c r="AC13" i="15" s="1"/>
  <c r="AI12" i="15"/>
  <c r="AH12" i="15"/>
  <c r="AG12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H12" i="15"/>
  <c r="AI11" i="15"/>
  <c r="AH11" i="15"/>
  <c r="AG11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H11" i="15"/>
  <c r="J11" i="15" s="1"/>
  <c r="AI10" i="15"/>
  <c r="AH10" i="15"/>
  <c r="AG10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H10" i="15"/>
  <c r="AI9" i="15"/>
  <c r="AH9" i="15"/>
  <c r="AG9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H9" i="15"/>
  <c r="J9" i="15" s="1"/>
  <c r="AI8" i="15"/>
  <c r="AH8" i="15"/>
  <c r="AG8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H8" i="15"/>
  <c r="J8" i="15" s="1"/>
  <c r="AI7" i="15"/>
  <c r="AH7" i="15"/>
  <c r="AG7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H7" i="15"/>
  <c r="J7" i="15" s="1"/>
  <c r="AI6" i="15"/>
  <c r="AH6" i="15"/>
  <c r="AG6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H6" i="15"/>
  <c r="J6" i="15" s="1"/>
  <c r="AI5" i="15"/>
  <c r="AH5" i="15"/>
  <c r="AG5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H5" i="15"/>
  <c r="J5" i="15" s="1"/>
  <c r="AI4" i="15"/>
  <c r="AH4" i="15"/>
  <c r="AG4" i="15"/>
  <c r="AF4" i="15"/>
  <c r="AE4" i="15"/>
  <c r="AD4" i="15"/>
  <c r="AC4" i="15"/>
  <c r="AB4" i="15"/>
  <c r="AA4" i="15"/>
  <c r="Z4" i="15"/>
  <c r="Y4" i="15"/>
  <c r="X4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H4" i="15"/>
  <c r="J4" i="15" s="1"/>
  <c r="AI3" i="15"/>
  <c r="AH3" i="15"/>
  <c r="AG3" i="15"/>
  <c r="AF3" i="15"/>
  <c r="AE3" i="15"/>
  <c r="AD3" i="15"/>
  <c r="AC3" i="15"/>
  <c r="AB3" i="15"/>
  <c r="AA3" i="15"/>
  <c r="Z3" i="15"/>
  <c r="Y3" i="15"/>
  <c r="X3" i="15"/>
  <c r="W3" i="15"/>
  <c r="V3" i="15"/>
  <c r="U3" i="15"/>
  <c r="T3" i="15"/>
  <c r="S3" i="15"/>
  <c r="R3" i="15"/>
  <c r="Q3" i="15"/>
  <c r="P3" i="15"/>
  <c r="O3" i="15"/>
  <c r="N3" i="15"/>
  <c r="M3" i="15"/>
  <c r="L3" i="15"/>
  <c r="K3" i="15"/>
  <c r="H3" i="15"/>
  <c r="J3" i="15" s="1"/>
  <c r="AI2" i="15"/>
  <c r="AH2" i="15"/>
  <c r="AG2" i="15"/>
  <c r="AF2" i="15"/>
  <c r="AE2" i="15"/>
  <c r="AD2" i="15"/>
  <c r="AC2" i="15"/>
  <c r="AB2" i="15"/>
  <c r="AA2" i="15"/>
  <c r="Y2" i="15"/>
  <c r="X2" i="15"/>
  <c r="W2" i="15"/>
  <c r="V2" i="15"/>
  <c r="U2" i="15"/>
  <c r="T2" i="15"/>
  <c r="S2" i="15"/>
  <c r="R2" i="15"/>
  <c r="Q2" i="15"/>
  <c r="O2" i="15"/>
  <c r="N2" i="15"/>
  <c r="M2" i="15"/>
  <c r="L2" i="15"/>
  <c r="J2" i="15"/>
  <c r="H2" i="15"/>
  <c r="P2" i="15" s="1"/>
  <c r="AI1" i="15"/>
  <c r="A69" i="15" s="1"/>
  <c r="AH1" i="15"/>
  <c r="A68" i="15" s="1"/>
  <c r="AG1" i="15"/>
  <c r="A67" i="15" s="1"/>
  <c r="AF1" i="15"/>
  <c r="A66" i="15" s="1"/>
  <c r="AE1" i="15"/>
  <c r="A65" i="15" s="1"/>
  <c r="AD1" i="15"/>
  <c r="A64" i="15" s="1"/>
  <c r="AC1" i="15"/>
  <c r="A63" i="15" s="1"/>
  <c r="AB1" i="15"/>
  <c r="A62" i="15" s="1"/>
  <c r="AA1" i="15"/>
  <c r="A61" i="15" s="1"/>
  <c r="Z1" i="15"/>
  <c r="A60" i="15" s="1"/>
  <c r="Y1" i="15"/>
  <c r="A59" i="15" s="1"/>
  <c r="X1" i="15"/>
  <c r="A58" i="15" s="1"/>
  <c r="W1" i="15"/>
  <c r="A57" i="15" s="1"/>
  <c r="V1" i="15"/>
  <c r="A56" i="15" s="1"/>
  <c r="U1" i="15"/>
  <c r="A55" i="15" s="1"/>
  <c r="T1" i="15"/>
  <c r="A54" i="15" s="1"/>
  <c r="S1" i="15"/>
  <c r="A53" i="15" s="1"/>
  <c r="R1" i="15"/>
  <c r="A52" i="15" s="1"/>
  <c r="Q1" i="15"/>
  <c r="A51" i="15" s="1"/>
  <c r="P1" i="15"/>
  <c r="A50" i="15" s="1"/>
  <c r="O1" i="15"/>
  <c r="A49" i="15" s="1"/>
  <c r="N1" i="15"/>
  <c r="A48" i="15" s="1"/>
  <c r="M1" i="15"/>
  <c r="A47" i="15" s="1"/>
  <c r="L1" i="15"/>
  <c r="A46" i="15" s="1"/>
  <c r="K1" i="15"/>
  <c r="A45" i="15" s="1"/>
  <c r="J1" i="15"/>
  <c r="A44" i="15" s="1"/>
  <c r="G1" i="15"/>
  <c r="A76" i="15" s="1"/>
  <c r="F1" i="15"/>
  <c r="A75" i="15" s="1"/>
  <c r="E1" i="15"/>
  <c r="A74" i="15" s="1"/>
  <c r="D1" i="15"/>
  <c r="A73" i="15" s="1"/>
  <c r="C1" i="15"/>
  <c r="A72" i="15" s="1"/>
  <c r="G42" i="14"/>
  <c r="B76" i="14" s="1"/>
  <c r="M7" i="1" s="1"/>
  <c r="F42" i="14"/>
  <c r="B75" i="14" s="1"/>
  <c r="M6" i="1" s="1"/>
  <c r="E42" i="14"/>
  <c r="B74" i="14" s="1"/>
  <c r="M5" i="1" s="1"/>
  <c r="D42" i="14"/>
  <c r="B73" i="14" s="1"/>
  <c r="M4" i="1" s="1"/>
  <c r="C42" i="14"/>
  <c r="B72" i="14" s="1"/>
  <c r="M3" i="1" s="1"/>
  <c r="AI41" i="14"/>
  <c r="AH41" i="14"/>
  <c r="AG41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H41" i="14"/>
  <c r="AI40" i="14"/>
  <c r="AH40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H40" i="14"/>
  <c r="AG40" i="14" s="1"/>
  <c r="AI39" i="14"/>
  <c r="AH39" i="14"/>
  <c r="AG39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H39" i="14"/>
  <c r="AI38" i="14"/>
  <c r="AH38" i="14"/>
  <c r="AG38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H38" i="14"/>
  <c r="AI37" i="14"/>
  <c r="AH37" i="14"/>
  <c r="AG37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H37" i="14"/>
  <c r="AI36" i="14"/>
  <c r="AH36" i="14"/>
  <c r="AG36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H36" i="14"/>
  <c r="AI35" i="14"/>
  <c r="AH35" i="14"/>
  <c r="AG35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H35" i="14"/>
  <c r="AI34" i="14"/>
  <c r="AH34" i="14"/>
  <c r="AG34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H34" i="14"/>
  <c r="AI33" i="14"/>
  <c r="AH33" i="14"/>
  <c r="AG33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J33" i="14"/>
  <c r="H33" i="14"/>
  <c r="K33" i="14" s="1"/>
  <c r="AI32" i="14"/>
  <c r="AH32" i="14"/>
  <c r="AG32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H32" i="14"/>
  <c r="AI31" i="14"/>
  <c r="AH31" i="14"/>
  <c r="AG31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H31" i="14"/>
  <c r="AI30" i="14"/>
  <c r="AH30" i="14"/>
  <c r="AG30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H30" i="14"/>
  <c r="AI29" i="14"/>
  <c r="AH29" i="14"/>
  <c r="AG29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H29" i="14"/>
  <c r="J29" i="14" s="1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H28" i="14"/>
  <c r="AI27" i="14"/>
  <c r="AH27" i="14"/>
  <c r="AG27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H27" i="14"/>
  <c r="AI26" i="14"/>
  <c r="AH26" i="14"/>
  <c r="AG26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H26" i="14"/>
  <c r="AI25" i="14"/>
  <c r="AH25" i="14"/>
  <c r="AG25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H25" i="14"/>
  <c r="AI24" i="14"/>
  <c r="AH24" i="14"/>
  <c r="AG24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H24" i="14"/>
  <c r="AI23" i="14"/>
  <c r="AH23" i="14"/>
  <c r="AG23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H23" i="14"/>
  <c r="AI22" i="14"/>
  <c r="AH22" i="14"/>
  <c r="AG22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H22" i="14"/>
  <c r="AI21" i="14"/>
  <c r="AH21" i="14"/>
  <c r="AG21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H21" i="14"/>
  <c r="AI20" i="14"/>
  <c r="AH20" i="14"/>
  <c r="AG20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H20" i="14"/>
  <c r="AI19" i="14"/>
  <c r="AH19" i="14"/>
  <c r="AG19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H19" i="14"/>
  <c r="AI18" i="14"/>
  <c r="AH18" i="14"/>
  <c r="AG18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J18" i="14"/>
  <c r="H18" i="14"/>
  <c r="K18" i="14" s="1"/>
  <c r="AI17" i="14"/>
  <c r="AH17" i="14"/>
  <c r="AG17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H17" i="14"/>
  <c r="AI16" i="14"/>
  <c r="AH16" i="14"/>
  <c r="AG16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J16" i="14"/>
  <c r="H16" i="14"/>
  <c r="K16" i="14" s="1"/>
  <c r="AI15" i="14"/>
  <c r="AH15" i="14"/>
  <c r="AG15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H15" i="14"/>
  <c r="AI14" i="14"/>
  <c r="AH14" i="14"/>
  <c r="AG14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J14" i="14"/>
  <c r="H14" i="14"/>
  <c r="K14" i="14" s="1"/>
  <c r="AI13" i="14"/>
  <c r="AH13" i="14"/>
  <c r="AG13" i="14"/>
  <c r="AF13" i="14"/>
  <c r="AE13" i="14"/>
  <c r="AD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H13" i="14"/>
  <c r="AC13" i="14" s="1"/>
  <c r="AI12" i="14"/>
  <c r="AH12" i="14"/>
  <c r="AG12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H12" i="14"/>
  <c r="AI11" i="14"/>
  <c r="AH11" i="14"/>
  <c r="AG11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H11" i="14"/>
  <c r="J11" i="14" s="1"/>
  <c r="AI10" i="14"/>
  <c r="AH10" i="14"/>
  <c r="AG10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H10" i="14"/>
  <c r="AI9" i="14"/>
  <c r="AH9" i="14"/>
  <c r="AG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H9" i="14"/>
  <c r="J9" i="14" s="1"/>
  <c r="AI8" i="14"/>
  <c r="AH8" i="14"/>
  <c r="AG8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H8" i="14"/>
  <c r="J8" i="14" s="1"/>
  <c r="AI7" i="14"/>
  <c r="AH7" i="14"/>
  <c r="AG7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H7" i="14"/>
  <c r="J7" i="14" s="1"/>
  <c r="AI6" i="14"/>
  <c r="AH6" i="14"/>
  <c r="AG6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H6" i="14"/>
  <c r="J6" i="14" s="1"/>
  <c r="AI5" i="14"/>
  <c r="AH5" i="14"/>
  <c r="AG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H5" i="14"/>
  <c r="J5" i="14" s="1"/>
  <c r="AI4" i="14"/>
  <c r="AH4" i="14"/>
  <c r="AF4" i="14"/>
  <c r="AE4" i="14"/>
  <c r="AD4" i="14"/>
  <c r="AC4" i="14"/>
  <c r="AB4" i="14"/>
  <c r="AA4" i="14"/>
  <c r="Z4" i="14"/>
  <c r="Y4" i="14"/>
  <c r="X4" i="14"/>
  <c r="W4" i="14"/>
  <c r="V4" i="14"/>
  <c r="U4" i="14"/>
  <c r="T4" i="14"/>
  <c r="S4" i="14"/>
  <c r="R4" i="14"/>
  <c r="Q4" i="14"/>
  <c r="P4" i="14"/>
  <c r="O4" i="14"/>
  <c r="N4" i="14"/>
  <c r="M4" i="14"/>
  <c r="L4" i="14"/>
  <c r="K4" i="14"/>
  <c r="H4" i="14"/>
  <c r="J4" i="14" s="1"/>
  <c r="AI3" i="14"/>
  <c r="AH3" i="14"/>
  <c r="AG3" i="14"/>
  <c r="AF3" i="14"/>
  <c r="AE3" i="14"/>
  <c r="AD3" i="14"/>
  <c r="AC3" i="14"/>
  <c r="AB3" i="14"/>
  <c r="AA3" i="14"/>
  <c r="Z3" i="14"/>
  <c r="Y3" i="14"/>
  <c r="X3" i="14"/>
  <c r="W3" i="14"/>
  <c r="V3" i="14"/>
  <c r="U3" i="14"/>
  <c r="T3" i="14"/>
  <c r="S3" i="14"/>
  <c r="R3" i="14"/>
  <c r="Q3" i="14"/>
  <c r="P3" i="14"/>
  <c r="O3" i="14"/>
  <c r="N3" i="14"/>
  <c r="M3" i="14"/>
  <c r="L3" i="14"/>
  <c r="K3" i="14"/>
  <c r="H3" i="14"/>
  <c r="J3" i="14" s="1"/>
  <c r="AI2" i="14"/>
  <c r="AH2" i="14"/>
  <c r="AG2" i="14"/>
  <c r="AF2" i="14"/>
  <c r="AE2" i="14"/>
  <c r="AD2" i="14"/>
  <c r="AC2" i="14"/>
  <c r="AB2" i="14"/>
  <c r="AA2" i="14"/>
  <c r="Z2" i="14"/>
  <c r="Y2" i="14"/>
  <c r="X2" i="14"/>
  <c r="W2" i="14"/>
  <c r="V2" i="14"/>
  <c r="U2" i="14"/>
  <c r="T2" i="14"/>
  <c r="S2" i="14"/>
  <c r="R2" i="14"/>
  <c r="Q2" i="14"/>
  <c r="P2" i="14"/>
  <c r="O2" i="14"/>
  <c r="N2" i="14"/>
  <c r="M2" i="14"/>
  <c r="L2" i="14"/>
  <c r="H2" i="14"/>
  <c r="J2" i="14" s="1"/>
  <c r="AI1" i="14"/>
  <c r="A69" i="14" s="1"/>
  <c r="AH1" i="14"/>
  <c r="A68" i="14" s="1"/>
  <c r="AG1" i="14"/>
  <c r="A67" i="14" s="1"/>
  <c r="AF1" i="14"/>
  <c r="A66" i="14" s="1"/>
  <c r="AE1" i="14"/>
  <c r="A65" i="14" s="1"/>
  <c r="AD1" i="14"/>
  <c r="A64" i="14" s="1"/>
  <c r="AC1" i="14"/>
  <c r="A63" i="14" s="1"/>
  <c r="AB1" i="14"/>
  <c r="A62" i="14" s="1"/>
  <c r="AA1" i="14"/>
  <c r="A61" i="14" s="1"/>
  <c r="Z1" i="14"/>
  <c r="A60" i="14" s="1"/>
  <c r="Y1" i="14"/>
  <c r="A59" i="14" s="1"/>
  <c r="X1" i="14"/>
  <c r="A58" i="14" s="1"/>
  <c r="W1" i="14"/>
  <c r="A57" i="14" s="1"/>
  <c r="V1" i="14"/>
  <c r="A56" i="14" s="1"/>
  <c r="U1" i="14"/>
  <c r="A55" i="14" s="1"/>
  <c r="T1" i="14"/>
  <c r="A54" i="14" s="1"/>
  <c r="S1" i="14"/>
  <c r="A53" i="14" s="1"/>
  <c r="R1" i="14"/>
  <c r="A52" i="14" s="1"/>
  <c r="Q1" i="14"/>
  <c r="A51" i="14" s="1"/>
  <c r="P1" i="14"/>
  <c r="A50" i="14" s="1"/>
  <c r="O1" i="14"/>
  <c r="A49" i="14" s="1"/>
  <c r="N1" i="14"/>
  <c r="A48" i="14" s="1"/>
  <c r="M1" i="14"/>
  <c r="A47" i="14" s="1"/>
  <c r="L1" i="14"/>
  <c r="A46" i="14" s="1"/>
  <c r="K1" i="14"/>
  <c r="A45" i="14" s="1"/>
  <c r="J1" i="14"/>
  <c r="A44" i="14" s="1"/>
  <c r="G1" i="14"/>
  <c r="A76" i="14" s="1"/>
  <c r="F1" i="14"/>
  <c r="A75" i="14" s="1"/>
  <c r="E1" i="14"/>
  <c r="A74" i="14" s="1"/>
  <c r="D1" i="14"/>
  <c r="A73" i="14" s="1"/>
  <c r="C1" i="14"/>
  <c r="A72" i="14" s="1"/>
  <c r="G42" i="13"/>
  <c r="B76" i="13" s="1"/>
  <c r="L7" i="1" s="1"/>
  <c r="F42" i="13"/>
  <c r="B75" i="13" s="1"/>
  <c r="L6" i="1" s="1"/>
  <c r="E42" i="13"/>
  <c r="B74" i="13" s="1"/>
  <c r="L5" i="1" s="1"/>
  <c r="D42" i="13"/>
  <c r="B73" i="13" s="1"/>
  <c r="L4" i="1" s="1"/>
  <c r="C42" i="13"/>
  <c r="B72" i="13" s="1"/>
  <c r="L3" i="1" s="1"/>
  <c r="AI41" i="13"/>
  <c r="AH41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H41" i="13"/>
  <c r="AI40" i="13"/>
  <c r="AH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H40" i="13"/>
  <c r="AG40" i="13" s="1"/>
  <c r="AI39" i="13"/>
  <c r="AH39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H39" i="13"/>
  <c r="AI38" i="13"/>
  <c r="AH38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H38" i="13"/>
  <c r="AI37" i="13"/>
  <c r="AH37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H37" i="13"/>
  <c r="AI36" i="13"/>
  <c r="AH36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H36" i="13"/>
  <c r="AI35" i="13"/>
  <c r="AH35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H35" i="13"/>
  <c r="AI34" i="13"/>
  <c r="AH34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H34" i="13"/>
  <c r="AI33" i="13"/>
  <c r="AH33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J33" i="13"/>
  <c r="H33" i="13"/>
  <c r="K33" i="13" s="1"/>
  <c r="AI32" i="13"/>
  <c r="AH32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H32" i="13"/>
  <c r="AI31" i="13"/>
  <c r="AH31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H31" i="13"/>
  <c r="AI30" i="13"/>
  <c r="AH30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H30" i="13"/>
  <c r="AI29" i="13"/>
  <c r="AH29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H29" i="13"/>
  <c r="J29" i="13" s="1"/>
  <c r="AI28" i="13"/>
  <c r="AH28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H28" i="13"/>
  <c r="AI27" i="13"/>
  <c r="AH27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H27" i="13"/>
  <c r="AI26" i="13"/>
  <c r="AH26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H26" i="13"/>
  <c r="AI25" i="13"/>
  <c r="AH25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H25" i="13"/>
  <c r="AI24" i="13"/>
  <c r="AH24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H24" i="13"/>
  <c r="AI23" i="13"/>
  <c r="AH23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H23" i="13"/>
  <c r="AI22" i="13"/>
  <c r="AH22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H22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H21" i="13"/>
  <c r="AI20" i="13"/>
  <c r="AH20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H20" i="13"/>
  <c r="AI19" i="13"/>
  <c r="AH19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H19" i="13"/>
  <c r="AI18" i="13"/>
  <c r="AH18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H18" i="13"/>
  <c r="AI17" i="13"/>
  <c r="AH17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H17" i="13"/>
  <c r="AI16" i="13"/>
  <c r="AH16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H16" i="13"/>
  <c r="AI15" i="13"/>
  <c r="AH15" i="13"/>
  <c r="AG15" i="13"/>
  <c r="AF15" i="13"/>
  <c r="AE15" i="13"/>
  <c r="AD15" i="13"/>
  <c r="AC15" i="13"/>
  <c r="AB15" i="13"/>
  <c r="AA15" i="13"/>
  <c r="Z15" i="13"/>
  <c r="Y15" i="13"/>
  <c r="X15" i="13"/>
  <c r="W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H15" i="13"/>
  <c r="V15" i="13" s="1"/>
  <c r="AI14" i="13"/>
  <c r="AH14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J14" i="13"/>
  <c r="H14" i="13"/>
  <c r="K14" i="13" s="1"/>
  <c r="AI13" i="13"/>
  <c r="AH13" i="13"/>
  <c r="AG13" i="13"/>
  <c r="AF13" i="13"/>
  <c r="AE13" i="13"/>
  <c r="AD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J13" i="13"/>
  <c r="H13" i="13"/>
  <c r="AC13" i="13" s="1"/>
  <c r="AI12" i="13"/>
  <c r="AH12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J12" i="13"/>
  <c r="H12" i="13"/>
  <c r="K12" i="13" s="1"/>
  <c r="AI11" i="13"/>
  <c r="AH11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H11" i="13"/>
  <c r="J11" i="13" s="1"/>
  <c r="AI10" i="13"/>
  <c r="AH10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J10" i="13"/>
  <c r="H10" i="13"/>
  <c r="K10" i="13" s="1"/>
  <c r="AI9" i="13"/>
  <c r="AH9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H9" i="13"/>
  <c r="J9" i="13" s="1"/>
  <c r="AI8" i="13"/>
  <c r="AH8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H8" i="13"/>
  <c r="J8" i="13" s="1"/>
  <c r="AI7" i="13"/>
  <c r="AH7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H7" i="13"/>
  <c r="J7" i="13" s="1"/>
  <c r="AI6" i="13"/>
  <c r="AH6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H6" i="13"/>
  <c r="AI5" i="13"/>
  <c r="AH5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H5" i="13"/>
  <c r="J5" i="13" s="1"/>
  <c r="AI4" i="13"/>
  <c r="AH4" i="13"/>
  <c r="AG4" i="13"/>
  <c r="AF4" i="13"/>
  <c r="AE4" i="13"/>
  <c r="AD4" i="13"/>
  <c r="AC4" i="13"/>
  <c r="AB4" i="13"/>
  <c r="AA4" i="13"/>
  <c r="Z4" i="13"/>
  <c r="Y4" i="13"/>
  <c r="X4" i="13"/>
  <c r="W4" i="13"/>
  <c r="V4" i="13"/>
  <c r="U4" i="13"/>
  <c r="T4" i="13"/>
  <c r="S4" i="13"/>
  <c r="R4" i="13"/>
  <c r="Q4" i="13"/>
  <c r="P4" i="13"/>
  <c r="O4" i="13"/>
  <c r="N4" i="13"/>
  <c r="M4" i="13"/>
  <c r="L4" i="13"/>
  <c r="K4" i="13"/>
  <c r="H4" i="13"/>
  <c r="J4" i="13" s="1"/>
  <c r="AI3" i="13"/>
  <c r="AH3" i="13"/>
  <c r="AG3" i="13"/>
  <c r="AF3" i="13"/>
  <c r="AE3" i="13"/>
  <c r="AD3" i="13"/>
  <c r="AC3" i="13"/>
  <c r="AB3" i="13"/>
  <c r="AA3" i="13"/>
  <c r="Z3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H3" i="13"/>
  <c r="J3" i="13" s="1"/>
  <c r="AI2" i="13"/>
  <c r="AH2" i="13"/>
  <c r="AG2" i="13"/>
  <c r="AF2" i="13"/>
  <c r="AE2" i="13"/>
  <c r="AD2" i="13"/>
  <c r="AC2" i="13"/>
  <c r="AB2" i="13"/>
  <c r="AA2" i="13"/>
  <c r="Z2" i="13"/>
  <c r="Y2" i="13"/>
  <c r="X2" i="13"/>
  <c r="W2" i="13"/>
  <c r="V2" i="13"/>
  <c r="U2" i="13"/>
  <c r="T2" i="13"/>
  <c r="S2" i="13"/>
  <c r="R2" i="13"/>
  <c r="Q2" i="13"/>
  <c r="P2" i="13"/>
  <c r="O2" i="13"/>
  <c r="N2" i="13"/>
  <c r="M2" i="13"/>
  <c r="L2" i="13"/>
  <c r="J2" i="13"/>
  <c r="H2" i="13"/>
  <c r="K2" i="13" s="1"/>
  <c r="AI1" i="13"/>
  <c r="A69" i="13" s="1"/>
  <c r="AH1" i="13"/>
  <c r="A68" i="13" s="1"/>
  <c r="AG1" i="13"/>
  <c r="A67" i="13" s="1"/>
  <c r="AF1" i="13"/>
  <c r="A66" i="13" s="1"/>
  <c r="AE1" i="13"/>
  <c r="A65" i="13" s="1"/>
  <c r="AD1" i="13"/>
  <c r="A64" i="13" s="1"/>
  <c r="AC1" i="13"/>
  <c r="A63" i="13" s="1"/>
  <c r="AB1" i="13"/>
  <c r="A62" i="13" s="1"/>
  <c r="AA1" i="13"/>
  <c r="A61" i="13" s="1"/>
  <c r="Z1" i="13"/>
  <c r="A60" i="13" s="1"/>
  <c r="Y1" i="13"/>
  <c r="A59" i="13" s="1"/>
  <c r="X1" i="13"/>
  <c r="A58" i="13" s="1"/>
  <c r="W1" i="13"/>
  <c r="A57" i="13" s="1"/>
  <c r="V1" i="13"/>
  <c r="A56" i="13" s="1"/>
  <c r="U1" i="13"/>
  <c r="A55" i="13" s="1"/>
  <c r="T1" i="13"/>
  <c r="A54" i="13" s="1"/>
  <c r="S1" i="13"/>
  <c r="A53" i="13" s="1"/>
  <c r="R1" i="13"/>
  <c r="A52" i="13" s="1"/>
  <c r="Q1" i="13"/>
  <c r="A51" i="13" s="1"/>
  <c r="P1" i="13"/>
  <c r="A50" i="13" s="1"/>
  <c r="O1" i="13"/>
  <c r="A49" i="13" s="1"/>
  <c r="N1" i="13"/>
  <c r="A48" i="13" s="1"/>
  <c r="M1" i="13"/>
  <c r="A47" i="13" s="1"/>
  <c r="L1" i="13"/>
  <c r="A46" i="13" s="1"/>
  <c r="K1" i="13"/>
  <c r="A45" i="13" s="1"/>
  <c r="J1" i="13"/>
  <c r="A44" i="13" s="1"/>
  <c r="G1" i="13"/>
  <c r="A76" i="13" s="1"/>
  <c r="F1" i="13"/>
  <c r="A75" i="13" s="1"/>
  <c r="E1" i="13"/>
  <c r="A74" i="13" s="1"/>
  <c r="D1" i="13"/>
  <c r="A73" i="13" s="1"/>
  <c r="C1" i="13"/>
  <c r="A72" i="13" s="1"/>
  <c r="G42" i="12"/>
  <c r="B76" i="12" s="1"/>
  <c r="K7" i="1" s="1"/>
  <c r="F42" i="12"/>
  <c r="B75" i="12" s="1"/>
  <c r="K6" i="1" s="1"/>
  <c r="E42" i="12"/>
  <c r="B74" i="12" s="1"/>
  <c r="K5" i="1" s="1"/>
  <c r="D42" i="12"/>
  <c r="B73" i="12" s="1"/>
  <c r="K4" i="1" s="1"/>
  <c r="C42" i="12"/>
  <c r="B72" i="12" s="1"/>
  <c r="K3" i="1" s="1"/>
  <c r="AI41" i="12"/>
  <c r="AH41" i="12"/>
  <c r="AG41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H41" i="12"/>
  <c r="AI40" i="12"/>
  <c r="AH40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H40" i="12"/>
  <c r="AG40" i="12" s="1"/>
  <c r="AI39" i="12"/>
  <c r="AH39" i="12"/>
  <c r="AG39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H39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H38" i="12"/>
  <c r="AI37" i="12"/>
  <c r="AH37" i="12"/>
  <c r="AG37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H37" i="12"/>
  <c r="AI36" i="12"/>
  <c r="AH36" i="12"/>
  <c r="AG36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H36" i="12"/>
  <c r="AI35" i="12"/>
  <c r="AH35" i="12"/>
  <c r="AG35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H35" i="12"/>
  <c r="AI34" i="12"/>
  <c r="AH34" i="12"/>
  <c r="AG34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H34" i="12"/>
  <c r="AI33" i="12"/>
  <c r="AH33" i="12"/>
  <c r="AG33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J33" i="12"/>
  <c r="H33" i="12"/>
  <c r="K33" i="12" s="1"/>
  <c r="AI32" i="12"/>
  <c r="AH32" i="12"/>
  <c r="AG32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H32" i="12"/>
  <c r="AI31" i="12"/>
  <c r="AH31" i="12"/>
  <c r="AG31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H31" i="12"/>
  <c r="AI30" i="12"/>
  <c r="AH30" i="12"/>
  <c r="AG30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H30" i="12"/>
  <c r="AI29" i="12"/>
  <c r="AH29" i="12"/>
  <c r="AG29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H29" i="12"/>
  <c r="J29" i="12" s="1"/>
  <c r="AI28" i="12"/>
  <c r="AH28" i="12"/>
  <c r="AG28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H28" i="12"/>
  <c r="AI27" i="12"/>
  <c r="AH27" i="12"/>
  <c r="AG27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H27" i="12"/>
  <c r="AI26" i="12"/>
  <c r="AH26" i="12"/>
  <c r="AG26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H26" i="12"/>
  <c r="AI25" i="12"/>
  <c r="AH25" i="12"/>
  <c r="AG25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H25" i="12"/>
  <c r="AI24" i="12"/>
  <c r="AH24" i="12"/>
  <c r="AG24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H24" i="12"/>
  <c r="AI23" i="12"/>
  <c r="AH23" i="12"/>
  <c r="AG23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H23" i="12"/>
  <c r="AI22" i="12"/>
  <c r="AH22" i="12"/>
  <c r="AG22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H22" i="12"/>
  <c r="AI21" i="12"/>
  <c r="AH21" i="12"/>
  <c r="AG21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H21" i="12"/>
  <c r="AI20" i="12"/>
  <c r="AH20" i="12"/>
  <c r="AG20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H20" i="12"/>
  <c r="AI19" i="12"/>
  <c r="AH19" i="12"/>
  <c r="AG19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H19" i="12"/>
  <c r="AI18" i="12"/>
  <c r="AH18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H18" i="12"/>
  <c r="AI17" i="12"/>
  <c r="AH17" i="12"/>
  <c r="AG17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H17" i="12"/>
  <c r="AI16" i="12"/>
  <c r="AH16" i="1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H16" i="12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H15" i="12"/>
  <c r="AI14" i="12"/>
  <c r="AH14" i="12"/>
  <c r="AG14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H14" i="12"/>
  <c r="AI13" i="12"/>
  <c r="AH13" i="12"/>
  <c r="AG13" i="12"/>
  <c r="AF13" i="12"/>
  <c r="AE13" i="12"/>
  <c r="AD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H13" i="12"/>
  <c r="AC13" i="12" s="1"/>
  <c r="AI12" i="12"/>
  <c r="AH12" i="12"/>
  <c r="AG12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H12" i="12"/>
  <c r="AI11" i="12"/>
  <c r="AH11" i="12"/>
  <c r="AG11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H11" i="12"/>
  <c r="J11" i="12" s="1"/>
  <c r="AI10" i="12"/>
  <c r="AH10" i="12"/>
  <c r="AG10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H10" i="12"/>
  <c r="AI9" i="12"/>
  <c r="AH9" i="12"/>
  <c r="AG9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H9" i="12"/>
  <c r="J9" i="12" s="1"/>
  <c r="AI8" i="12"/>
  <c r="AH8" i="12"/>
  <c r="AG8" i="12"/>
  <c r="AF8" i="12"/>
  <c r="AE8" i="12"/>
  <c r="AD8" i="12"/>
  <c r="AC8" i="12"/>
  <c r="AB8" i="12"/>
  <c r="AA8" i="12"/>
  <c r="Z8" i="12"/>
  <c r="Y8" i="12"/>
  <c r="X8" i="12"/>
  <c r="W8" i="12"/>
  <c r="V8" i="12"/>
  <c r="T8" i="12"/>
  <c r="S8" i="12"/>
  <c r="R8" i="12"/>
  <c r="Q8" i="12"/>
  <c r="P8" i="12"/>
  <c r="O8" i="12"/>
  <c r="N8" i="12"/>
  <c r="M8" i="12"/>
  <c r="L8" i="12"/>
  <c r="K8" i="12"/>
  <c r="H8" i="12"/>
  <c r="J8" i="12" s="1"/>
  <c r="AI7" i="12"/>
  <c r="AH7" i="12"/>
  <c r="AG7" i="12"/>
  <c r="AF7" i="12"/>
  <c r="AE7" i="12"/>
  <c r="AD7" i="12"/>
  <c r="AC7" i="12"/>
  <c r="AB7" i="12"/>
  <c r="AA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H7" i="12"/>
  <c r="J7" i="12" s="1"/>
  <c r="AI6" i="12"/>
  <c r="AH6" i="12"/>
  <c r="AG6" i="12"/>
  <c r="AF6" i="12"/>
  <c r="AE6" i="12"/>
  <c r="AD6" i="12"/>
  <c r="AC6" i="12"/>
  <c r="AB6" i="12"/>
  <c r="AA6" i="12"/>
  <c r="Z6" i="12"/>
  <c r="Y6" i="12"/>
  <c r="X6" i="12"/>
  <c r="W6" i="12"/>
  <c r="U6" i="12"/>
  <c r="T6" i="12"/>
  <c r="S6" i="12"/>
  <c r="R6" i="12"/>
  <c r="Q6" i="12"/>
  <c r="P6" i="12"/>
  <c r="O6" i="12"/>
  <c r="N6" i="12"/>
  <c r="M6" i="12"/>
  <c r="L6" i="12"/>
  <c r="K6" i="12"/>
  <c r="J6" i="12"/>
  <c r="H6" i="12"/>
  <c r="V6" i="12" s="1"/>
  <c r="AI5" i="12"/>
  <c r="AH5" i="12"/>
  <c r="AG5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H5" i="12"/>
  <c r="J5" i="12" s="1"/>
  <c r="AI4" i="12"/>
  <c r="AH4" i="12"/>
  <c r="AG4" i="12"/>
  <c r="AF4" i="12"/>
  <c r="AE4" i="12"/>
  <c r="AD4" i="12"/>
  <c r="AC4" i="12"/>
  <c r="AB4" i="12"/>
  <c r="AA4" i="12"/>
  <c r="Z4" i="12"/>
  <c r="Y4" i="12"/>
  <c r="X4" i="12"/>
  <c r="W4" i="12"/>
  <c r="V4" i="12"/>
  <c r="U4" i="12"/>
  <c r="T4" i="12"/>
  <c r="S4" i="12"/>
  <c r="R4" i="12"/>
  <c r="Q4" i="12"/>
  <c r="P4" i="12"/>
  <c r="O4" i="12"/>
  <c r="N4" i="12"/>
  <c r="M4" i="12"/>
  <c r="L4" i="12"/>
  <c r="K4" i="12"/>
  <c r="H4" i="12"/>
  <c r="J4" i="12" s="1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H3" i="12"/>
  <c r="J3" i="12" s="1"/>
  <c r="AI2" i="12"/>
  <c r="AH2" i="12"/>
  <c r="AG2" i="12"/>
  <c r="AF2" i="12"/>
  <c r="AE2" i="12"/>
  <c r="AD2" i="12"/>
  <c r="AC2" i="12"/>
  <c r="AB2" i="12"/>
  <c r="AA2" i="12"/>
  <c r="Z2" i="12"/>
  <c r="Y2" i="12"/>
  <c r="X2" i="12"/>
  <c r="W2" i="12"/>
  <c r="V2" i="12"/>
  <c r="U2" i="12"/>
  <c r="T2" i="12"/>
  <c r="S2" i="12"/>
  <c r="R2" i="12"/>
  <c r="Q2" i="12"/>
  <c r="P2" i="12"/>
  <c r="O2" i="12"/>
  <c r="N2" i="12"/>
  <c r="M2" i="12"/>
  <c r="L2" i="12"/>
  <c r="J2" i="12"/>
  <c r="H2" i="12"/>
  <c r="K2" i="12" s="1"/>
  <c r="AI1" i="12"/>
  <c r="A69" i="12" s="1"/>
  <c r="AH1" i="12"/>
  <c r="A68" i="12" s="1"/>
  <c r="AG1" i="12"/>
  <c r="A67" i="12" s="1"/>
  <c r="AF1" i="12"/>
  <c r="A66" i="12" s="1"/>
  <c r="AE1" i="12"/>
  <c r="A65" i="12" s="1"/>
  <c r="AD1" i="12"/>
  <c r="A64" i="12" s="1"/>
  <c r="AC1" i="12"/>
  <c r="A63" i="12" s="1"/>
  <c r="AB1" i="12"/>
  <c r="A62" i="12" s="1"/>
  <c r="AA1" i="12"/>
  <c r="A61" i="12" s="1"/>
  <c r="Z1" i="12"/>
  <c r="A60" i="12" s="1"/>
  <c r="Y1" i="12"/>
  <c r="A59" i="12" s="1"/>
  <c r="X1" i="12"/>
  <c r="A58" i="12" s="1"/>
  <c r="W1" i="12"/>
  <c r="A57" i="12" s="1"/>
  <c r="V1" i="12"/>
  <c r="A56" i="12" s="1"/>
  <c r="U1" i="12"/>
  <c r="A55" i="12" s="1"/>
  <c r="T1" i="12"/>
  <c r="A54" i="12" s="1"/>
  <c r="S1" i="12"/>
  <c r="A53" i="12" s="1"/>
  <c r="R1" i="12"/>
  <c r="A52" i="12" s="1"/>
  <c r="Q1" i="12"/>
  <c r="A51" i="12" s="1"/>
  <c r="P1" i="12"/>
  <c r="A50" i="12" s="1"/>
  <c r="O1" i="12"/>
  <c r="A49" i="12" s="1"/>
  <c r="N1" i="12"/>
  <c r="A48" i="12" s="1"/>
  <c r="M1" i="12"/>
  <c r="A47" i="12" s="1"/>
  <c r="L1" i="12"/>
  <c r="A46" i="12" s="1"/>
  <c r="K1" i="12"/>
  <c r="A45" i="12" s="1"/>
  <c r="J1" i="12"/>
  <c r="A44" i="12" s="1"/>
  <c r="G1" i="12"/>
  <c r="A76" i="12" s="1"/>
  <c r="F1" i="12"/>
  <c r="A75" i="12" s="1"/>
  <c r="E1" i="12"/>
  <c r="A74" i="12" s="1"/>
  <c r="D1" i="12"/>
  <c r="A73" i="12" s="1"/>
  <c r="C1" i="12"/>
  <c r="A72" i="12" s="1"/>
  <c r="G42" i="11"/>
  <c r="B76" i="11" s="1"/>
  <c r="J7" i="1" s="1"/>
  <c r="F42" i="11"/>
  <c r="B75" i="11" s="1"/>
  <c r="J6" i="1" s="1"/>
  <c r="E42" i="11"/>
  <c r="B74" i="11" s="1"/>
  <c r="J5" i="1" s="1"/>
  <c r="D42" i="11"/>
  <c r="B73" i="11" s="1"/>
  <c r="J4" i="1" s="1"/>
  <c r="C42" i="11"/>
  <c r="B72" i="11" s="1"/>
  <c r="J3" i="1" s="1"/>
  <c r="AI41" i="11"/>
  <c r="AH41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H41" i="11"/>
  <c r="AI40" i="11"/>
  <c r="AH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H40" i="11"/>
  <c r="AG40" i="11" s="1"/>
  <c r="AI39" i="11"/>
  <c r="AH39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H39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H38" i="11"/>
  <c r="AI37" i="11"/>
  <c r="AH37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H37" i="1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H36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H35" i="11"/>
  <c r="AI34" i="11"/>
  <c r="AH34" i="11"/>
  <c r="AG34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H34" i="11"/>
  <c r="AI33" i="11"/>
  <c r="AH33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J33" i="11"/>
  <c r="H33" i="11"/>
  <c r="K33" i="11" s="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H32" i="11"/>
  <c r="AI31" i="11"/>
  <c r="AH31" i="11"/>
  <c r="AG31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H31" i="11"/>
  <c r="AI30" i="11"/>
  <c r="AH30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H30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H29" i="11"/>
  <c r="J29" i="11" s="1"/>
  <c r="AI28" i="11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H28" i="11"/>
  <c r="AI27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H27" i="11"/>
  <c r="AI26" i="11"/>
  <c r="AH26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H26" i="11"/>
  <c r="AI25" i="11"/>
  <c r="AH25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H25" i="11"/>
  <c r="AI24" i="11"/>
  <c r="AH24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H24" i="11"/>
  <c r="AI23" i="11"/>
  <c r="AH23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H23" i="11"/>
  <c r="AI22" i="11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H22" i="11"/>
  <c r="AI21" i="11"/>
  <c r="AH21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H21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H20" i="11"/>
  <c r="AI19" i="11"/>
  <c r="AH19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H19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H18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H17" i="11"/>
  <c r="AI16" i="11"/>
  <c r="AH16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H16" i="11"/>
  <c r="AI15" i="11"/>
  <c r="AH15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H15" i="1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H14" i="11"/>
  <c r="AI13" i="11"/>
  <c r="AH13" i="11"/>
  <c r="AG13" i="11"/>
  <c r="AF13" i="11"/>
  <c r="AE13" i="11"/>
  <c r="AD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H13" i="11"/>
  <c r="AC13" i="11" s="1"/>
  <c r="AI12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H12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H11" i="11"/>
  <c r="J11" i="11" s="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H10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H9" i="11"/>
  <c r="J9" i="11" s="1"/>
  <c r="AI8" i="11"/>
  <c r="AH8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H8" i="11"/>
  <c r="J8" i="11" s="1"/>
  <c r="AI7" i="11"/>
  <c r="AH7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H7" i="11"/>
  <c r="J7" i="11" s="1"/>
  <c r="AI6" i="11"/>
  <c r="AH6" i="11"/>
  <c r="AG6" i="11"/>
  <c r="AF6" i="11"/>
  <c r="AE6" i="11"/>
  <c r="AD6" i="11"/>
  <c r="AC6" i="11"/>
  <c r="AB6" i="11"/>
  <c r="AA6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H6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H5" i="11"/>
  <c r="J5" i="11" s="1"/>
  <c r="AI4" i="11"/>
  <c r="AH4" i="11"/>
  <c r="AG4" i="11"/>
  <c r="AF4" i="11"/>
  <c r="AE4" i="11"/>
  <c r="AD4" i="11"/>
  <c r="AC4" i="11"/>
  <c r="AB4" i="11"/>
  <c r="AA4" i="11"/>
  <c r="Z4" i="11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H4" i="11"/>
  <c r="J4" i="11" s="1"/>
  <c r="AI3" i="11"/>
  <c r="AH3" i="11"/>
  <c r="AG3" i="11"/>
  <c r="AF3" i="11"/>
  <c r="AE3" i="11"/>
  <c r="AD3" i="11"/>
  <c r="AC3" i="11"/>
  <c r="AB3" i="11"/>
  <c r="AA3" i="11"/>
  <c r="Z3" i="11"/>
  <c r="Y3" i="11"/>
  <c r="X3" i="11"/>
  <c r="W3" i="11"/>
  <c r="V3" i="11"/>
  <c r="U3" i="11"/>
  <c r="T3" i="11"/>
  <c r="S3" i="11"/>
  <c r="R3" i="11"/>
  <c r="Q3" i="11"/>
  <c r="P3" i="11"/>
  <c r="O3" i="11"/>
  <c r="N3" i="11"/>
  <c r="M3" i="11"/>
  <c r="L3" i="11"/>
  <c r="K3" i="11"/>
  <c r="H3" i="11"/>
  <c r="J3" i="11" s="1"/>
  <c r="AI2" i="11"/>
  <c r="AH2" i="11"/>
  <c r="AG2" i="11"/>
  <c r="AF2" i="11"/>
  <c r="AE2" i="11"/>
  <c r="AD2" i="11"/>
  <c r="AC2" i="11"/>
  <c r="AB2" i="11"/>
  <c r="AA2" i="11"/>
  <c r="Z2" i="11"/>
  <c r="Y2" i="11"/>
  <c r="X2" i="11"/>
  <c r="W2" i="11"/>
  <c r="V2" i="11"/>
  <c r="U2" i="11"/>
  <c r="T2" i="11"/>
  <c r="R2" i="11"/>
  <c r="Q2" i="11"/>
  <c r="P2" i="11"/>
  <c r="O2" i="11"/>
  <c r="N2" i="11"/>
  <c r="M2" i="11"/>
  <c r="L2" i="11"/>
  <c r="J2" i="11"/>
  <c r="H2" i="11"/>
  <c r="AI1" i="11"/>
  <c r="A69" i="11" s="1"/>
  <c r="AH1" i="11"/>
  <c r="A68" i="11" s="1"/>
  <c r="AG1" i="11"/>
  <c r="A67" i="11" s="1"/>
  <c r="AF1" i="11"/>
  <c r="A66" i="11" s="1"/>
  <c r="AE1" i="11"/>
  <c r="A65" i="11" s="1"/>
  <c r="AD1" i="11"/>
  <c r="A64" i="11" s="1"/>
  <c r="AC1" i="11"/>
  <c r="A63" i="11" s="1"/>
  <c r="AB1" i="11"/>
  <c r="A62" i="11" s="1"/>
  <c r="AA1" i="11"/>
  <c r="A61" i="11" s="1"/>
  <c r="Z1" i="11"/>
  <c r="A60" i="11" s="1"/>
  <c r="Y1" i="11"/>
  <c r="A59" i="11" s="1"/>
  <c r="X1" i="11"/>
  <c r="A58" i="11" s="1"/>
  <c r="W1" i="11"/>
  <c r="A57" i="11" s="1"/>
  <c r="V1" i="11"/>
  <c r="A56" i="11" s="1"/>
  <c r="U1" i="11"/>
  <c r="A55" i="11" s="1"/>
  <c r="T1" i="11"/>
  <c r="A54" i="11" s="1"/>
  <c r="S1" i="11"/>
  <c r="A53" i="11" s="1"/>
  <c r="R1" i="11"/>
  <c r="A52" i="11" s="1"/>
  <c r="Q1" i="11"/>
  <c r="A51" i="11" s="1"/>
  <c r="P1" i="11"/>
  <c r="A50" i="11" s="1"/>
  <c r="O1" i="11"/>
  <c r="A49" i="11" s="1"/>
  <c r="N1" i="11"/>
  <c r="A48" i="11" s="1"/>
  <c r="M1" i="11"/>
  <c r="A47" i="11" s="1"/>
  <c r="L1" i="11"/>
  <c r="A46" i="11" s="1"/>
  <c r="K1" i="11"/>
  <c r="A45" i="11" s="1"/>
  <c r="J1" i="11"/>
  <c r="A44" i="11" s="1"/>
  <c r="G1" i="11"/>
  <c r="A76" i="11" s="1"/>
  <c r="F1" i="11"/>
  <c r="A75" i="11" s="1"/>
  <c r="E1" i="11"/>
  <c r="A74" i="11" s="1"/>
  <c r="D1" i="11"/>
  <c r="A73" i="11" s="1"/>
  <c r="C1" i="11"/>
  <c r="A72" i="11" s="1"/>
  <c r="G42" i="10"/>
  <c r="B76" i="10" s="1"/>
  <c r="C7" i="1" s="1"/>
  <c r="F42" i="10"/>
  <c r="B75" i="10" s="1"/>
  <c r="C6" i="1" s="1"/>
  <c r="E42" i="10"/>
  <c r="B74" i="10" s="1"/>
  <c r="C5" i="1" s="1"/>
  <c r="D42" i="10"/>
  <c r="B73" i="10" s="1"/>
  <c r="C4" i="1" s="1"/>
  <c r="C42" i="10"/>
  <c r="B72" i="10" s="1"/>
  <c r="C3" i="1" s="1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H41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H40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H39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H38" i="10"/>
  <c r="AI37" i="10"/>
  <c r="AH37" i="10"/>
  <c r="AG37" i="10"/>
  <c r="AF37" i="10"/>
  <c r="AE37" i="10"/>
  <c r="AD37" i="10"/>
  <c r="AC37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H37" i="10"/>
  <c r="AI36" i="10"/>
  <c r="AH3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H36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H35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H34" i="10"/>
  <c r="AI33" i="10"/>
  <c r="AH33" i="10"/>
  <c r="AG33" i="10"/>
  <c r="AF33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J33" i="10"/>
  <c r="H33" i="10"/>
  <c r="K33" i="10" s="1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H32" i="10"/>
  <c r="AI31" i="10"/>
  <c r="AH31" i="10"/>
  <c r="AG31" i="10"/>
  <c r="AF31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H31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H30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H29" i="10"/>
  <c r="J29" i="10" s="1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H28" i="10"/>
  <c r="AI27" i="10"/>
  <c r="AH27" i="10"/>
  <c r="AG27" i="10"/>
  <c r="AF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H27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H26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H25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H24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H23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O22" i="10"/>
  <c r="N22" i="10"/>
  <c r="M22" i="10"/>
  <c r="L22" i="10"/>
  <c r="K22" i="10"/>
  <c r="J22" i="10"/>
  <c r="H22" i="10"/>
  <c r="P22" i="10" s="1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H21" i="10"/>
  <c r="AI20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H20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H19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M18" i="10"/>
  <c r="L18" i="10"/>
  <c r="K18" i="10"/>
  <c r="J18" i="10"/>
  <c r="H18" i="10"/>
  <c r="N18" i="10" s="1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H17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H16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H15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H14" i="10"/>
  <c r="AI13" i="10"/>
  <c r="AH13" i="10"/>
  <c r="AG13" i="10"/>
  <c r="AF13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N13" i="10"/>
  <c r="M13" i="10"/>
  <c r="L13" i="10"/>
  <c r="K13" i="10"/>
  <c r="J13" i="10"/>
  <c r="H13" i="10"/>
  <c r="O13" i="10" s="1"/>
  <c r="AI12" i="10"/>
  <c r="AH12" i="10"/>
  <c r="AG12" i="10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H12" i="10"/>
  <c r="AI11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H11" i="10"/>
  <c r="J11" i="10" s="1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H10" i="10"/>
  <c r="J10" i="10" s="1"/>
  <c r="AI9" i="10"/>
  <c r="AH9" i="10"/>
  <c r="AG9" i="10"/>
  <c r="AF9" i="10"/>
  <c r="AE9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H9" i="10"/>
  <c r="J9" i="10" s="1"/>
  <c r="AI8" i="10"/>
  <c r="AH8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H8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H7" i="10"/>
  <c r="J7" i="10" s="1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H6" i="10"/>
  <c r="J6" i="10" s="1"/>
  <c r="AI5" i="10"/>
  <c r="AH5" i="10"/>
  <c r="AG5" i="10"/>
  <c r="AF5" i="10"/>
  <c r="AE5" i="10"/>
  <c r="AD5" i="10"/>
  <c r="AC5" i="10"/>
  <c r="AB5" i="10"/>
  <c r="AA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H5" i="10"/>
  <c r="J5" i="10" s="1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O4" i="10"/>
  <c r="M4" i="10"/>
  <c r="L4" i="10"/>
  <c r="K4" i="10"/>
  <c r="H4" i="10"/>
  <c r="J4" i="10" s="1"/>
  <c r="AI3" i="10"/>
  <c r="AH3" i="10"/>
  <c r="AG3" i="10"/>
  <c r="AF3" i="10"/>
  <c r="AE3" i="10"/>
  <c r="AD3" i="10"/>
  <c r="AC3" i="10"/>
  <c r="AB3" i="10"/>
  <c r="AA3" i="10"/>
  <c r="Z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H3" i="10"/>
  <c r="J3" i="10" s="1"/>
  <c r="AI2" i="10"/>
  <c r="AH2" i="10"/>
  <c r="AG2" i="10"/>
  <c r="AF2" i="10"/>
  <c r="AE2" i="10"/>
  <c r="AD2" i="10"/>
  <c r="AC2" i="10"/>
  <c r="AB2" i="10"/>
  <c r="AA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J2" i="10"/>
  <c r="H2" i="10"/>
  <c r="K2" i="10" s="1"/>
  <c r="AI1" i="10"/>
  <c r="A69" i="10" s="1"/>
  <c r="AH1" i="10"/>
  <c r="A68" i="10" s="1"/>
  <c r="AG1" i="10"/>
  <c r="A67" i="10" s="1"/>
  <c r="AF1" i="10"/>
  <c r="A66" i="10" s="1"/>
  <c r="AE1" i="10"/>
  <c r="A65" i="10" s="1"/>
  <c r="AD1" i="10"/>
  <c r="A64" i="10" s="1"/>
  <c r="AC1" i="10"/>
  <c r="A63" i="10" s="1"/>
  <c r="AB1" i="10"/>
  <c r="A62" i="10" s="1"/>
  <c r="AA1" i="10"/>
  <c r="A61" i="10" s="1"/>
  <c r="Z1" i="10"/>
  <c r="A60" i="10" s="1"/>
  <c r="Y1" i="10"/>
  <c r="A59" i="10" s="1"/>
  <c r="X1" i="10"/>
  <c r="A58" i="10" s="1"/>
  <c r="W1" i="10"/>
  <c r="A57" i="10" s="1"/>
  <c r="V1" i="10"/>
  <c r="A56" i="10" s="1"/>
  <c r="U1" i="10"/>
  <c r="A55" i="10" s="1"/>
  <c r="T1" i="10"/>
  <c r="A54" i="10" s="1"/>
  <c r="S1" i="10"/>
  <c r="A53" i="10" s="1"/>
  <c r="R1" i="10"/>
  <c r="A52" i="10" s="1"/>
  <c r="Q1" i="10"/>
  <c r="A51" i="10" s="1"/>
  <c r="P1" i="10"/>
  <c r="A50" i="10" s="1"/>
  <c r="O1" i="10"/>
  <c r="A49" i="10" s="1"/>
  <c r="N1" i="10"/>
  <c r="A48" i="10" s="1"/>
  <c r="M1" i="10"/>
  <c r="A47" i="10" s="1"/>
  <c r="L1" i="10"/>
  <c r="A46" i="10" s="1"/>
  <c r="K1" i="10"/>
  <c r="A45" i="10" s="1"/>
  <c r="J1" i="10"/>
  <c r="A44" i="10" s="1"/>
  <c r="G1" i="10"/>
  <c r="A76" i="10" s="1"/>
  <c r="F1" i="10"/>
  <c r="A75" i="10" s="1"/>
  <c r="E1" i="10"/>
  <c r="A74" i="10" s="1"/>
  <c r="D1" i="10"/>
  <c r="A73" i="10" s="1"/>
  <c r="C1" i="10"/>
  <c r="A72" i="10" s="1"/>
  <c r="G42" i="9"/>
  <c r="B76" i="9" s="1"/>
  <c r="D7" i="1" s="1"/>
  <c r="F42" i="9"/>
  <c r="B75" i="9" s="1"/>
  <c r="D6" i="1" s="1"/>
  <c r="E42" i="9"/>
  <c r="B74" i="9" s="1"/>
  <c r="D5" i="1" s="1"/>
  <c r="D42" i="9"/>
  <c r="B73" i="9" s="1"/>
  <c r="D4" i="1" s="1"/>
  <c r="C42" i="9"/>
  <c r="B72" i="9" s="1"/>
  <c r="D3" i="1" s="1"/>
  <c r="AI41" i="9"/>
  <c r="AH41" i="9"/>
  <c r="AG41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H41" i="9"/>
  <c r="AI40" i="9"/>
  <c r="AH40" i="9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H40" i="9"/>
  <c r="AI39" i="9"/>
  <c r="AH39" i="9"/>
  <c r="AG39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H39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H38" i="9"/>
  <c r="AI37" i="9"/>
  <c r="AH37" i="9"/>
  <c r="AG37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H37" i="9"/>
  <c r="AI36" i="9"/>
  <c r="AH36" i="9"/>
  <c r="AG36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H36" i="9"/>
  <c r="AI35" i="9"/>
  <c r="AH35" i="9"/>
  <c r="AG35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H35" i="9"/>
  <c r="AI34" i="9"/>
  <c r="AH34" i="9"/>
  <c r="AG34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H34" i="9"/>
  <c r="AI33" i="9"/>
  <c r="AH33" i="9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J33" i="9"/>
  <c r="H33" i="9"/>
  <c r="K33" i="9" s="1"/>
  <c r="AI32" i="9"/>
  <c r="AH32" i="9"/>
  <c r="AG32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H32" i="9"/>
  <c r="AI31" i="9"/>
  <c r="AH31" i="9"/>
  <c r="AG31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H31" i="9"/>
  <c r="AI30" i="9"/>
  <c r="AH30" i="9"/>
  <c r="AG30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H30" i="9"/>
  <c r="AI29" i="9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H29" i="9"/>
  <c r="AI28" i="9"/>
  <c r="AH28" i="9"/>
  <c r="AG28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H28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H27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H26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H25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H24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H23" i="9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O22" i="9"/>
  <c r="N22" i="9"/>
  <c r="M22" i="9"/>
  <c r="L22" i="9"/>
  <c r="K22" i="9"/>
  <c r="J22" i="9"/>
  <c r="H22" i="9"/>
  <c r="P22" i="9" s="1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H21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H20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H19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M18" i="9"/>
  <c r="L18" i="9"/>
  <c r="K18" i="9"/>
  <c r="J18" i="9"/>
  <c r="H18" i="9"/>
  <c r="N18" i="9" s="1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J16" i="9"/>
  <c r="K16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N13" i="9"/>
  <c r="M13" i="9"/>
  <c r="L13" i="9"/>
  <c r="K13" i="9"/>
  <c r="J13" i="9"/>
  <c r="O13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T8" i="9"/>
  <c r="S8" i="9"/>
  <c r="R8" i="9"/>
  <c r="Q8" i="9"/>
  <c r="P8" i="9"/>
  <c r="O8" i="9"/>
  <c r="N8" i="9"/>
  <c r="M8" i="9"/>
  <c r="L8" i="9"/>
  <c r="K8" i="9"/>
  <c r="J8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N6" i="9"/>
  <c r="M6" i="9"/>
  <c r="L6" i="9"/>
  <c r="K6" i="9"/>
  <c r="J6" i="9"/>
  <c r="AI5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AI3" i="9"/>
  <c r="AH3" i="9"/>
  <c r="AG3" i="9"/>
  <c r="AF3" i="9"/>
  <c r="AE3" i="9"/>
  <c r="AD3" i="9"/>
  <c r="AC3" i="9"/>
  <c r="AB3" i="9"/>
  <c r="AA3" i="9"/>
  <c r="Y3" i="9"/>
  <c r="X3" i="9"/>
  <c r="W3" i="9"/>
  <c r="V3" i="9"/>
  <c r="U3" i="9"/>
  <c r="T3" i="9"/>
  <c r="S3" i="9"/>
  <c r="R3" i="9"/>
  <c r="Q3" i="9"/>
  <c r="P3" i="9"/>
  <c r="O3" i="9"/>
  <c r="N3" i="9"/>
  <c r="M3" i="9"/>
  <c r="L3" i="9"/>
  <c r="K3" i="9"/>
  <c r="J3" i="9"/>
  <c r="AI2" i="9"/>
  <c r="AH2" i="9"/>
  <c r="AG2" i="9"/>
  <c r="AF2" i="9"/>
  <c r="AE2" i="9"/>
  <c r="AD2" i="9"/>
  <c r="AC2" i="9"/>
  <c r="AB2" i="9"/>
  <c r="AA2" i="9"/>
  <c r="Y2" i="9"/>
  <c r="X2" i="9"/>
  <c r="W2" i="9"/>
  <c r="V2" i="9"/>
  <c r="U2" i="9"/>
  <c r="T2" i="9"/>
  <c r="S2" i="9"/>
  <c r="R2" i="9"/>
  <c r="Q2" i="9"/>
  <c r="P2" i="9"/>
  <c r="O2" i="9"/>
  <c r="M2" i="9"/>
  <c r="L2" i="9"/>
  <c r="J2" i="9"/>
  <c r="K2" i="9"/>
  <c r="AI1" i="9"/>
  <c r="A69" i="9" s="1"/>
  <c r="AH1" i="9"/>
  <c r="A68" i="9" s="1"/>
  <c r="AG1" i="9"/>
  <c r="A67" i="9" s="1"/>
  <c r="AF1" i="9"/>
  <c r="A66" i="9" s="1"/>
  <c r="AE1" i="9"/>
  <c r="A65" i="9" s="1"/>
  <c r="AD1" i="9"/>
  <c r="A64" i="9" s="1"/>
  <c r="AC1" i="9"/>
  <c r="A63" i="9" s="1"/>
  <c r="AB1" i="9"/>
  <c r="A62" i="9" s="1"/>
  <c r="AA1" i="9"/>
  <c r="A61" i="9" s="1"/>
  <c r="Z1" i="9"/>
  <c r="A60" i="9" s="1"/>
  <c r="Y1" i="9"/>
  <c r="A59" i="9" s="1"/>
  <c r="X1" i="9"/>
  <c r="A58" i="9" s="1"/>
  <c r="W1" i="9"/>
  <c r="A57" i="9" s="1"/>
  <c r="V1" i="9"/>
  <c r="A56" i="9" s="1"/>
  <c r="U1" i="9"/>
  <c r="A55" i="9" s="1"/>
  <c r="T1" i="9"/>
  <c r="A54" i="9" s="1"/>
  <c r="S1" i="9"/>
  <c r="A53" i="9" s="1"/>
  <c r="R1" i="9"/>
  <c r="A52" i="9" s="1"/>
  <c r="Q1" i="9"/>
  <c r="A51" i="9" s="1"/>
  <c r="P1" i="9"/>
  <c r="A50" i="9" s="1"/>
  <c r="O1" i="9"/>
  <c r="A49" i="9" s="1"/>
  <c r="N1" i="9"/>
  <c r="A48" i="9" s="1"/>
  <c r="M1" i="9"/>
  <c r="A47" i="9" s="1"/>
  <c r="L1" i="9"/>
  <c r="A46" i="9" s="1"/>
  <c r="K1" i="9"/>
  <c r="A45" i="9" s="1"/>
  <c r="J1" i="9"/>
  <c r="A44" i="9" s="1"/>
  <c r="G1" i="9"/>
  <c r="A76" i="9" s="1"/>
  <c r="F1" i="9"/>
  <c r="A75" i="9" s="1"/>
  <c r="E1" i="9"/>
  <c r="A74" i="9" s="1"/>
  <c r="D1" i="9"/>
  <c r="A73" i="9" s="1"/>
  <c r="C1" i="9"/>
  <c r="A72" i="9" s="1"/>
  <c r="G42" i="8"/>
  <c r="B76" i="8" s="1"/>
  <c r="E7" i="1" s="1"/>
  <c r="F42" i="8"/>
  <c r="B75" i="8" s="1"/>
  <c r="E6" i="1" s="1"/>
  <c r="E42" i="8"/>
  <c r="B74" i="8" s="1"/>
  <c r="E5" i="1" s="1"/>
  <c r="D42" i="8"/>
  <c r="B73" i="8" s="1"/>
  <c r="E4" i="1" s="1"/>
  <c r="C42" i="8"/>
  <c r="B72" i="8" s="1"/>
  <c r="E3" i="1" s="1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H41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H40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H39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H38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H37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H36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H35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H34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J33" i="8"/>
  <c r="H33" i="8"/>
  <c r="K33" i="8" s="1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H32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H31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H30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H29" i="8"/>
  <c r="J29" i="8" s="1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H28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H27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H26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H25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H24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H23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O22" i="8"/>
  <c r="N22" i="8"/>
  <c r="M22" i="8"/>
  <c r="L22" i="8"/>
  <c r="K22" i="8"/>
  <c r="J22" i="8"/>
  <c r="H22" i="8"/>
  <c r="P22" i="8" s="1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H21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H20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H19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M18" i="8"/>
  <c r="L18" i="8"/>
  <c r="K18" i="8"/>
  <c r="J18" i="8"/>
  <c r="H18" i="8"/>
  <c r="N18" i="8" s="1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H17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H16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H15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H14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N13" i="8"/>
  <c r="M13" i="8"/>
  <c r="L13" i="8"/>
  <c r="K13" i="8"/>
  <c r="J13" i="8"/>
  <c r="H13" i="8"/>
  <c r="O13" i="8" s="1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H12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H11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H10" i="8"/>
  <c r="J10" i="8" s="1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H9" i="8"/>
  <c r="J9" i="8" s="1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H8" i="8"/>
  <c r="J8" i="8" s="1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H7" i="8"/>
  <c r="AI6" i="8"/>
  <c r="AH6" i="8"/>
  <c r="AG6" i="8"/>
  <c r="AF6" i="8"/>
  <c r="AE6" i="8"/>
  <c r="AD6" i="8"/>
  <c r="AC6" i="8"/>
  <c r="AB6" i="8"/>
  <c r="AA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H6" i="8"/>
  <c r="J6" i="8" s="1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O5" i="8"/>
  <c r="N5" i="8"/>
  <c r="M5" i="8"/>
  <c r="L5" i="8"/>
  <c r="K5" i="8"/>
  <c r="H5" i="8"/>
  <c r="J5" i="8" s="1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J2" i="8"/>
  <c r="K2" i="8"/>
  <c r="AI1" i="8"/>
  <c r="A69" i="8" s="1"/>
  <c r="AH1" i="8"/>
  <c r="A68" i="8" s="1"/>
  <c r="AG1" i="8"/>
  <c r="A67" i="8" s="1"/>
  <c r="AF1" i="8"/>
  <c r="A66" i="8" s="1"/>
  <c r="AE1" i="8"/>
  <c r="A65" i="8" s="1"/>
  <c r="AD1" i="8"/>
  <c r="A64" i="8" s="1"/>
  <c r="AC1" i="8"/>
  <c r="A63" i="8" s="1"/>
  <c r="AB1" i="8"/>
  <c r="A62" i="8" s="1"/>
  <c r="AA1" i="8"/>
  <c r="A61" i="8" s="1"/>
  <c r="Z1" i="8"/>
  <c r="A60" i="8" s="1"/>
  <c r="Y1" i="8"/>
  <c r="A59" i="8" s="1"/>
  <c r="X1" i="8"/>
  <c r="A58" i="8" s="1"/>
  <c r="W1" i="8"/>
  <c r="A57" i="8" s="1"/>
  <c r="V1" i="8"/>
  <c r="A56" i="8" s="1"/>
  <c r="U1" i="8"/>
  <c r="A55" i="8" s="1"/>
  <c r="T1" i="8"/>
  <c r="A54" i="8" s="1"/>
  <c r="S1" i="8"/>
  <c r="A53" i="8" s="1"/>
  <c r="R1" i="8"/>
  <c r="A52" i="8" s="1"/>
  <c r="Q1" i="8"/>
  <c r="A51" i="8" s="1"/>
  <c r="P1" i="8"/>
  <c r="A50" i="8" s="1"/>
  <c r="O1" i="8"/>
  <c r="A49" i="8" s="1"/>
  <c r="N1" i="8"/>
  <c r="A48" i="8" s="1"/>
  <c r="M1" i="8"/>
  <c r="A47" i="8" s="1"/>
  <c r="L1" i="8"/>
  <c r="A46" i="8" s="1"/>
  <c r="K1" i="8"/>
  <c r="A45" i="8" s="1"/>
  <c r="J1" i="8"/>
  <c r="A44" i="8" s="1"/>
  <c r="G1" i="8"/>
  <c r="A76" i="8" s="1"/>
  <c r="F1" i="8"/>
  <c r="A75" i="8" s="1"/>
  <c r="E1" i="8"/>
  <c r="A74" i="8" s="1"/>
  <c r="D1" i="8"/>
  <c r="A73" i="8" s="1"/>
  <c r="C1" i="8"/>
  <c r="A72" i="8" s="1"/>
  <c r="G42" i="7"/>
  <c r="B76" i="7" s="1"/>
  <c r="F7" i="1" s="1"/>
  <c r="F42" i="7"/>
  <c r="B75" i="7" s="1"/>
  <c r="F6" i="1" s="1"/>
  <c r="E42" i="7"/>
  <c r="B74" i="7" s="1"/>
  <c r="F5" i="1" s="1"/>
  <c r="D42" i="7"/>
  <c r="B73" i="7" s="1"/>
  <c r="F4" i="1" s="1"/>
  <c r="C42" i="7"/>
  <c r="B72" i="7" s="1"/>
  <c r="F3" i="1" s="1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H41" i="7"/>
  <c r="AI40" i="7"/>
  <c r="AH40" i="7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H40" i="7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H39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H38" i="7"/>
  <c r="AI37" i="7"/>
  <c r="AH37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H37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H36" i="7"/>
  <c r="AI35" i="7"/>
  <c r="AH35" i="7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H35" i="7"/>
  <c r="AI34" i="7"/>
  <c r="AH34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H34" i="7"/>
  <c r="AI33" i="7"/>
  <c r="AH33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J33" i="7"/>
  <c r="H33" i="7"/>
  <c r="K33" i="7" s="1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H32" i="7"/>
  <c r="AI31" i="7"/>
  <c r="AH31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H31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H30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H29" i="7"/>
  <c r="J29" i="7" s="1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H28" i="7"/>
  <c r="AI27" i="7"/>
  <c r="AH27" i="7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H27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H26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H25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H24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H23" i="7"/>
  <c r="AI22" i="7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O22" i="7"/>
  <c r="N22" i="7"/>
  <c r="M22" i="7"/>
  <c r="L22" i="7"/>
  <c r="K22" i="7"/>
  <c r="J22" i="7"/>
  <c r="H22" i="7"/>
  <c r="P22" i="7" s="1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H21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H20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H19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M18" i="7"/>
  <c r="L18" i="7"/>
  <c r="K18" i="7"/>
  <c r="J18" i="7"/>
  <c r="H18" i="7"/>
  <c r="N18" i="7" s="1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H17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H16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H15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H14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N13" i="7"/>
  <c r="M13" i="7"/>
  <c r="L13" i="7"/>
  <c r="K13" i="7"/>
  <c r="J13" i="7"/>
  <c r="H13" i="7"/>
  <c r="O13" i="7" s="1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H12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H11" i="7"/>
  <c r="J11" i="7" s="1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H10" i="7"/>
  <c r="J10" i="7" s="1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H9" i="7"/>
  <c r="J9" i="7" s="1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H8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H7" i="7"/>
  <c r="J7" i="7" s="1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H6" i="7"/>
  <c r="J6" i="7" s="1"/>
  <c r="AI5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H5" i="7"/>
  <c r="J5" i="7" s="1"/>
  <c r="AI4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H4" i="7"/>
  <c r="AI3" i="7"/>
  <c r="AH3" i="7"/>
  <c r="AG3" i="7"/>
  <c r="AF3" i="7"/>
  <c r="AE3" i="7"/>
  <c r="AD3" i="7"/>
  <c r="AC3" i="7"/>
  <c r="AB3" i="7"/>
  <c r="AA3" i="7"/>
  <c r="Z3" i="7"/>
  <c r="Y3" i="7"/>
  <c r="X3" i="7"/>
  <c r="W3" i="7"/>
  <c r="V3" i="7"/>
  <c r="T3" i="7"/>
  <c r="S3" i="7"/>
  <c r="R3" i="7"/>
  <c r="Q3" i="7"/>
  <c r="P3" i="7"/>
  <c r="O3" i="7"/>
  <c r="N3" i="7"/>
  <c r="M3" i="7"/>
  <c r="L3" i="7"/>
  <c r="K3" i="7"/>
  <c r="H3" i="7"/>
  <c r="J3" i="7" s="1"/>
  <c r="AI2" i="7"/>
  <c r="AH2" i="7"/>
  <c r="AG2" i="7"/>
  <c r="AF2" i="7"/>
  <c r="AE2" i="7"/>
  <c r="AD2" i="7"/>
  <c r="AC2" i="7"/>
  <c r="AB2" i="7"/>
  <c r="AA2" i="7"/>
  <c r="Z2" i="7"/>
  <c r="X2" i="7"/>
  <c r="W2" i="7"/>
  <c r="V2" i="7"/>
  <c r="U2" i="7"/>
  <c r="T2" i="7"/>
  <c r="S2" i="7"/>
  <c r="R2" i="7"/>
  <c r="Q2" i="7"/>
  <c r="P2" i="7"/>
  <c r="O2" i="7"/>
  <c r="N2" i="7"/>
  <c r="M2" i="7"/>
  <c r="L2" i="7"/>
  <c r="J2" i="7"/>
  <c r="H2" i="7"/>
  <c r="K2" i="7" s="1"/>
  <c r="AI1" i="7"/>
  <c r="A69" i="7" s="1"/>
  <c r="AH1" i="7"/>
  <c r="A68" i="7" s="1"/>
  <c r="AG1" i="7"/>
  <c r="A67" i="7" s="1"/>
  <c r="AF1" i="7"/>
  <c r="A66" i="7" s="1"/>
  <c r="AE1" i="7"/>
  <c r="A65" i="7" s="1"/>
  <c r="AD1" i="7"/>
  <c r="A64" i="7" s="1"/>
  <c r="AC1" i="7"/>
  <c r="A63" i="7" s="1"/>
  <c r="AB1" i="7"/>
  <c r="A62" i="7" s="1"/>
  <c r="AA1" i="7"/>
  <c r="A61" i="7" s="1"/>
  <c r="Z1" i="7"/>
  <c r="A60" i="7" s="1"/>
  <c r="Y1" i="7"/>
  <c r="A59" i="7" s="1"/>
  <c r="X1" i="7"/>
  <c r="A58" i="7" s="1"/>
  <c r="W1" i="7"/>
  <c r="A57" i="7" s="1"/>
  <c r="V1" i="7"/>
  <c r="A56" i="7" s="1"/>
  <c r="U1" i="7"/>
  <c r="A55" i="7" s="1"/>
  <c r="T1" i="7"/>
  <c r="A54" i="7" s="1"/>
  <c r="S1" i="7"/>
  <c r="A53" i="7" s="1"/>
  <c r="R1" i="7"/>
  <c r="A52" i="7" s="1"/>
  <c r="Q1" i="7"/>
  <c r="A51" i="7" s="1"/>
  <c r="P1" i="7"/>
  <c r="A50" i="7" s="1"/>
  <c r="O1" i="7"/>
  <c r="A49" i="7" s="1"/>
  <c r="N1" i="7"/>
  <c r="A48" i="7" s="1"/>
  <c r="M1" i="7"/>
  <c r="A47" i="7" s="1"/>
  <c r="L1" i="7"/>
  <c r="A46" i="7" s="1"/>
  <c r="K1" i="7"/>
  <c r="A45" i="7" s="1"/>
  <c r="J1" i="7"/>
  <c r="A44" i="7" s="1"/>
  <c r="G1" i="7"/>
  <c r="A76" i="7" s="1"/>
  <c r="F1" i="7"/>
  <c r="A75" i="7" s="1"/>
  <c r="E1" i="7"/>
  <c r="A74" i="7" s="1"/>
  <c r="D1" i="7"/>
  <c r="A73" i="7" s="1"/>
  <c r="C1" i="7"/>
  <c r="A72" i="7" s="1"/>
  <c r="G42" i="6"/>
  <c r="B76" i="6" s="1"/>
  <c r="G7" i="1" s="1"/>
  <c r="F42" i="6"/>
  <c r="B75" i="6" s="1"/>
  <c r="G6" i="1" s="1"/>
  <c r="E42" i="6"/>
  <c r="B74" i="6" s="1"/>
  <c r="G5" i="1" s="1"/>
  <c r="D42" i="6"/>
  <c r="B73" i="6" s="1"/>
  <c r="G4" i="1" s="1"/>
  <c r="C42" i="6"/>
  <c r="B72" i="6" s="1"/>
  <c r="G3" i="1" s="1"/>
  <c r="AI41" i="6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H41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H40" i="6"/>
  <c r="AI39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H39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H38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H37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H36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H35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H34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J33" i="6"/>
  <c r="H33" i="6"/>
  <c r="K33" i="6" s="1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H32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H31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H30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H29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H28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H27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H26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H25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H24" i="6"/>
  <c r="AI23" i="6"/>
  <c r="AH23" i="6"/>
  <c r="AG23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H23" i="6"/>
  <c r="AI22" i="6"/>
  <c r="AH22" i="6"/>
  <c r="AG22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O22" i="6"/>
  <c r="N22" i="6"/>
  <c r="M22" i="6"/>
  <c r="L22" i="6"/>
  <c r="K22" i="6"/>
  <c r="J22" i="6"/>
  <c r="H22" i="6"/>
  <c r="P22" i="6" s="1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H21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H20" i="6"/>
  <c r="AI19" i="6"/>
  <c r="AH19" i="6"/>
  <c r="AG19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H19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M18" i="6"/>
  <c r="L18" i="6"/>
  <c r="K18" i="6"/>
  <c r="J18" i="6"/>
  <c r="H18" i="6"/>
  <c r="N18" i="6" s="1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H17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H16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H15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H14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N13" i="6"/>
  <c r="M13" i="6"/>
  <c r="L13" i="6"/>
  <c r="K13" i="6"/>
  <c r="J13" i="6"/>
  <c r="H13" i="6"/>
  <c r="O13" i="6" s="1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H12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H11" i="6"/>
  <c r="J11" i="6" s="1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H10" i="6"/>
  <c r="J10" i="6" s="1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N9" i="6"/>
  <c r="M9" i="6"/>
  <c r="L9" i="6"/>
  <c r="K9" i="6"/>
  <c r="J9" i="6"/>
  <c r="H9" i="6"/>
  <c r="O9" i="6" s="1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N8" i="6"/>
  <c r="M8" i="6"/>
  <c r="L8" i="6"/>
  <c r="K8" i="6"/>
  <c r="H8" i="6"/>
  <c r="J8" i="6" s="1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H7" i="6"/>
  <c r="J7" i="6" s="1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N6" i="6"/>
  <c r="M6" i="6"/>
  <c r="L6" i="6"/>
  <c r="K6" i="6"/>
  <c r="H6" i="6"/>
  <c r="J6" i="6" s="1"/>
  <c r="AI5" i="6"/>
  <c r="AH5" i="6"/>
  <c r="AG5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H5" i="6"/>
  <c r="AI4" i="6"/>
  <c r="AH4" i="6"/>
  <c r="AG4" i="6"/>
  <c r="AF4" i="6"/>
  <c r="AE4" i="6"/>
  <c r="AD4" i="6"/>
  <c r="AC4" i="6"/>
  <c r="AB4" i="6"/>
  <c r="AA4" i="6"/>
  <c r="Z4" i="6"/>
  <c r="Y4" i="6"/>
  <c r="X4" i="6"/>
  <c r="W4" i="6"/>
  <c r="V4" i="6"/>
  <c r="T4" i="6"/>
  <c r="S4" i="6"/>
  <c r="R4" i="6"/>
  <c r="Q4" i="6"/>
  <c r="P4" i="6"/>
  <c r="O4" i="6"/>
  <c r="N4" i="6"/>
  <c r="M4" i="6"/>
  <c r="L4" i="6"/>
  <c r="K4" i="6"/>
  <c r="H4" i="6"/>
  <c r="J4" i="6" s="1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N3" i="6"/>
  <c r="M3" i="6"/>
  <c r="L3" i="6"/>
  <c r="K3" i="6"/>
  <c r="H3" i="6"/>
  <c r="J3" i="6" s="1"/>
  <c r="AI2" i="6"/>
  <c r="AH2" i="6"/>
  <c r="AG2" i="6"/>
  <c r="AF2" i="6"/>
  <c r="AE2" i="6"/>
  <c r="AC2" i="6"/>
  <c r="AB2" i="6"/>
  <c r="AA2" i="6"/>
  <c r="Z2" i="6"/>
  <c r="Y2" i="6"/>
  <c r="X2" i="6"/>
  <c r="W2" i="6"/>
  <c r="V2" i="6"/>
  <c r="U2" i="6"/>
  <c r="T2" i="6"/>
  <c r="S2" i="6"/>
  <c r="R2" i="6"/>
  <c r="Q2" i="6"/>
  <c r="P2" i="6"/>
  <c r="N2" i="6"/>
  <c r="M2" i="6"/>
  <c r="L2" i="6"/>
  <c r="J2" i="6"/>
  <c r="H2" i="6"/>
  <c r="K2" i="6" s="1"/>
  <c r="AI1" i="6"/>
  <c r="A69" i="6" s="1"/>
  <c r="AH1" i="6"/>
  <c r="A68" i="6" s="1"/>
  <c r="AG1" i="6"/>
  <c r="A67" i="6" s="1"/>
  <c r="AF1" i="6"/>
  <c r="A66" i="6" s="1"/>
  <c r="AE1" i="6"/>
  <c r="A65" i="6" s="1"/>
  <c r="AD1" i="6"/>
  <c r="A64" i="6" s="1"/>
  <c r="AC1" i="6"/>
  <c r="A63" i="6" s="1"/>
  <c r="AB1" i="6"/>
  <c r="A62" i="6" s="1"/>
  <c r="AA1" i="6"/>
  <c r="A61" i="6" s="1"/>
  <c r="Z1" i="6"/>
  <c r="A60" i="6" s="1"/>
  <c r="Y1" i="6"/>
  <c r="A59" i="6" s="1"/>
  <c r="X1" i="6"/>
  <c r="A58" i="6" s="1"/>
  <c r="W1" i="6"/>
  <c r="A57" i="6" s="1"/>
  <c r="V1" i="6"/>
  <c r="A56" i="6" s="1"/>
  <c r="U1" i="6"/>
  <c r="A55" i="6" s="1"/>
  <c r="T1" i="6"/>
  <c r="A54" i="6" s="1"/>
  <c r="S1" i="6"/>
  <c r="A53" i="6" s="1"/>
  <c r="R1" i="6"/>
  <c r="A52" i="6" s="1"/>
  <c r="Q1" i="6"/>
  <c r="A51" i="6" s="1"/>
  <c r="P1" i="6"/>
  <c r="A50" i="6" s="1"/>
  <c r="O1" i="6"/>
  <c r="A49" i="6" s="1"/>
  <c r="N1" i="6"/>
  <c r="A48" i="6" s="1"/>
  <c r="M1" i="6"/>
  <c r="A47" i="6" s="1"/>
  <c r="L1" i="6"/>
  <c r="A46" i="6" s="1"/>
  <c r="K1" i="6"/>
  <c r="A45" i="6" s="1"/>
  <c r="J1" i="6"/>
  <c r="A44" i="6" s="1"/>
  <c r="G1" i="6"/>
  <c r="A76" i="6" s="1"/>
  <c r="F1" i="6"/>
  <c r="A75" i="6" s="1"/>
  <c r="E1" i="6"/>
  <c r="A74" i="6" s="1"/>
  <c r="D1" i="6"/>
  <c r="A73" i="6" s="1"/>
  <c r="C1" i="6"/>
  <c r="A72" i="6" s="1"/>
  <c r="D42" i="4"/>
  <c r="B73" i="4" s="1"/>
  <c r="E42" i="4"/>
  <c r="B74" i="4" s="1"/>
  <c r="F42" i="4"/>
  <c r="B75" i="4" s="1"/>
  <c r="G42" i="4"/>
  <c r="B76" i="4" s="1"/>
  <c r="C42" i="4"/>
  <c r="B72" i="4" s="1"/>
  <c r="D42" i="5"/>
  <c r="B73" i="5" s="1"/>
  <c r="E42" i="5"/>
  <c r="B74" i="5" s="1"/>
  <c r="F42" i="5"/>
  <c r="B75" i="5" s="1"/>
  <c r="G42" i="5"/>
  <c r="B76" i="5" s="1"/>
  <c r="C42" i="5"/>
  <c r="B72" i="5" s="1"/>
  <c r="AI41" i="5"/>
  <c r="AH41" i="5"/>
  <c r="AG41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H41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H40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H39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H38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H37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H36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H35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H34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J33" i="5"/>
  <c r="H33" i="5"/>
  <c r="K33" i="5" s="1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H32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H31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H30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H29" i="5"/>
  <c r="J29" i="5" s="1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H28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H27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H26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H25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H24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H23" i="5"/>
  <c r="AI22" i="5"/>
  <c r="AH22" i="5"/>
  <c r="AG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O22" i="5"/>
  <c r="N22" i="5"/>
  <c r="M22" i="5"/>
  <c r="L22" i="5"/>
  <c r="K22" i="5"/>
  <c r="J22" i="5"/>
  <c r="H22" i="5"/>
  <c r="AF22" i="5" s="1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H21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H20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H19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M18" i="5"/>
  <c r="L18" i="5"/>
  <c r="K18" i="5"/>
  <c r="J18" i="5"/>
  <c r="H18" i="5"/>
  <c r="N18" i="5" s="1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H17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H16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H15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H14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N13" i="5"/>
  <c r="M13" i="5"/>
  <c r="L13" i="5"/>
  <c r="K13" i="5"/>
  <c r="J13" i="5"/>
  <c r="H13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H12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H11" i="5"/>
  <c r="J11" i="5" s="1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H10" i="5"/>
  <c r="J10" i="5" s="1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H9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H8" i="5"/>
  <c r="J8" i="5" s="1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H7" i="5"/>
  <c r="J7" i="5" s="1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J6" i="5" s="1"/>
  <c r="AI5" i="5"/>
  <c r="AH5" i="5"/>
  <c r="AG5" i="5"/>
  <c r="AF5" i="5"/>
  <c r="AE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H5" i="5"/>
  <c r="AD5" i="5" s="1"/>
  <c r="AI4" i="5"/>
  <c r="AH4" i="5"/>
  <c r="AG4" i="5"/>
  <c r="AF4" i="5"/>
  <c r="AE4" i="5"/>
  <c r="AD4" i="5"/>
  <c r="AC4" i="5"/>
  <c r="AA4" i="5"/>
  <c r="Z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H4" i="5"/>
  <c r="J4" i="5" s="1"/>
  <c r="AI3" i="5"/>
  <c r="AH3" i="5"/>
  <c r="AG3" i="5"/>
  <c r="AF3" i="5"/>
  <c r="AE3" i="5"/>
  <c r="AC3" i="5"/>
  <c r="AB3" i="5"/>
  <c r="AA3" i="5"/>
  <c r="Z3" i="5"/>
  <c r="Y3" i="5"/>
  <c r="X3" i="5"/>
  <c r="W3" i="5"/>
  <c r="V3" i="5"/>
  <c r="T3" i="5"/>
  <c r="S3" i="5"/>
  <c r="R3" i="5"/>
  <c r="Q3" i="5"/>
  <c r="P3" i="5"/>
  <c r="O3" i="5"/>
  <c r="N3" i="5"/>
  <c r="M3" i="5"/>
  <c r="L3" i="5"/>
  <c r="K3" i="5"/>
  <c r="H3" i="5"/>
  <c r="J3" i="5" s="1"/>
  <c r="AI2" i="5"/>
  <c r="AH2" i="5"/>
  <c r="AG2" i="5"/>
  <c r="AF2" i="5"/>
  <c r="AE2" i="5"/>
  <c r="AD2" i="5"/>
  <c r="AC2" i="5"/>
  <c r="AB2" i="5"/>
  <c r="AA2" i="5"/>
  <c r="Y2" i="5"/>
  <c r="X2" i="5"/>
  <c r="W2" i="5"/>
  <c r="V2" i="5"/>
  <c r="U2" i="5"/>
  <c r="T2" i="5"/>
  <c r="S2" i="5"/>
  <c r="R2" i="5"/>
  <c r="Q2" i="5"/>
  <c r="O2" i="5"/>
  <c r="N2" i="5"/>
  <c r="M2" i="5"/>
  <c r="L2" i="5"/>
  <c r="J2" i="5"/>
  <c r="H2" i="5"/>
  <c r="Z2" i="5" s="1"/>
  <c r="AI1" i="5"/>
  <c r="A69" i="5" s="1"/>
  <c r="AH1" i="5"/>
  <c r="A68" i="5" s="1"/>
  <c r="AG1" i="5"/>
  <c r="A67" i="5" s="1"/>
  <c r="AF1" i="5"/>
  <c r="A66" i="5" s="1"/>
  <c r="AE1" i="5"/>
  <c r="A65" i="5" s="1"/>
  <c r="AD1" i="5"/>
  <c r="A64" i="5" s="1"/>
  <c r="AC1" i="5"/>
  <c r="A63" i="5" s="1"/>
  <c r="AB1" i="5"/>
  <c r="A62" i="5" s="1"/>
  <c r="AA1" i="5"/>
  <c r="A61" i="5" s="1"/>
  <c r="Z1" i="5"/>
  <c r="A60" i="5" s="1"/>
  <c r="Y1" i="5"/>
  <c r="A59" i="5" s="1"/>
  <c r="X1" i="5"/>
  <c r="A58" i="5" s="1"/>
  <c r="W1" i="5"/>
  <c r="A57" i="5" s="1"/>
  <c r="V1" i="5"/>
  <c r="A56" i="5" s="1"/>
  <c r="U1" i="5"/>
  <c r="A55" i="5" s="1"/>
  <c r="T1" i="5"/>
  <c r="A54" i="5" s="1"/>
  <c r="S1" i="5"/>
  <c r="A53" i="5" s="1"/>
  <c r="R1" i="5"/>
  <c r="A52" i="5" s="1"/>
  <c r="Q1" i="5"/>
  <c r="A51" i="5" s="1"/>
  <c r="P1" i="5"/>
  <c r="A50" i="5" s="1"/>
  <c r="O1" i="5"/>
  <c r="A49" i="5" s="1"/>
  <c r="N1" i="5"/>
  <c r="A48" i="5" s="1"/>
  <c r="M1" i="5"/>
  <c r="A47" i="5" s="1"/>
  <c r="L1" i="5"/>
  <c r="A46" i="5" s="1"/>
  <c r="K1" i="5"/>
  <c r="A45" i="5" s="1"/>
  <c r="J1" i="5"/>
  <c r="A44" i="5" s="1"/>
  <c r="G1" i="5"/>
  <c r="A76" i="5" s="1"/>
  <c r="F1" i="5"/>
  <c r="A75" i="5" s="1"/>
  <c r="E1" i="5"/>
  <c r="A74" i="5" s="1"/>
  <c r="D1" i="5"/>
  <c r="A73" i="5" s="1"/>
  <c r="C1" i="5"/>
  <c r="A72" i="5" s="1"/>
  <c r="I3" i="1"/>
  <c r="I4" i="1"/>
  <c r="AI3" i="4"/>
  <c r="AI4" i="4"/>
  <c r="AI5" i="4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1" i="4"/>
  <c r="AH3" i="4"/>
  <c r="AH4" i="4"/>
  <c r="AH5" i="4"/>
  <c r="AH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G3" i="4"/>
  <c r="AG4" i="4"/>
  <c r="AG5" i="4"/>
  <c r="AG6" i="4"/>
  <c r="AG7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1" i="4"/>
  <c r="AF41" i="4"/>
  <c r="AF3" i="4"/>
  <c r="AF4" i="4"/>
  <c r="AF5" i="4"/>
  <c r="AF6" i="4"/>
  <c r="AF7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E3" i="4"/>
  <c r="AE4" i="4"/>
  <c r="AE5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D3" i="4"/>
  <c r="AD4" i="4"/>
  <c r="AD5" i="4"/>
  <c r="AD6" i="4"/>
  <c r="AD7" i="4"/>
  <c r="AD8" i="4"/>
  <c r="AD9" i="4"/>
  <c r="AD10" i="4"/>
  <c r="AD11" i="4"/>
  <c r="AD12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C3" i="4"/>
  <c r="AC4" i="4"/>
  <c r="AC5" i="4"/>
  <c r="AC6" i="4"/>
  <c r="AC7" i="4"/>
  <c r="AC8" i="4"/>
  <c r="AC9" i="4"/>
  <c r="AC10" i="4"/>
  <c r="AC11" i="4"/>
  <c r="AC12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B3" i="4"/>
  <c r="AB4" i="4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A3" i="4"/>
  <c r="AA4" i="4"/>
  <c r="AA5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1" i="4"/>
  <c r="Z41" i="4"/>
  <c r="Z3" i="4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Y3" i="4"/>
  <c r="Y4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X3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W3" i="4"/>
  <c r="W4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V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1" i="4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T41" i="4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R3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4" i="4"/>
  <c r="K35" i="4"/>
  <c r="K36" i="4"/>
  <c r="K37" i="4"/>
  <c r="K38" i="4"/>
  <c r="K39" i="4"/>
  <c r="K40" i="4"/>
  <c r="K41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30" i="4"/>
  <c r="J31" i="4"/>
  <c r="J32" i="4"/>
  <c r="J33" i="4"/>
  <c r="J34" i="4"/>
  <c r="J35" i="4"/>
  <c r="J36" i="4"/>
  <c r="J37" i="4"/>
  <c r="J38" i="4"/>
  <c r="J39" i="4"/>
  <c r="J40" i="4"/>
  <c r="J41" i="4"/>
  <c r="J2" i="4"/>
  <c r="AI1" i="4"/>
  <c r="A69" i="4" s="1"/>
  <c r="AH1" i="4"/>
  <c r="A68" i="4" s="1"/>
  <c r="AG1" i="4"/>
  <c r="A67" i="4" s="1"/>
  <c r="AF1" i="4"/>
  <c r="A66" i="4" s="1"/>
  <c r="AE1" i="4"/>
  <c r="A65" i="4" s="1"/>
  <c r="AD1" i="4"/>
  <c r="A64" i="4" s="1"/>
  <c r="AC1" i="4"/>
  <c r="A63" i="4" s="1"/>
  <c r="AB1" i="4"/>
  <c r="A62" i="4" s="1"/>
  <c r="AA1" i="4"/>
  <c r="A61" i="4" s="1"/>
  <c r="Z1" i="4"/>
  <c r="A60" i="4" s="1"/>
  <c r="Y1" i="4"/>
  <c r="A59" i="4" s="1"/>
  <c r="X1" i="4"/>
  <c r="A58" i="4" s="1"/>
  <c r="W1" i="4"/>
  <c r="A57" i="4" s="1"/>
  <c r="V1" i="4"/>
  <c r="A56" i="4" s="1"/>
  <c r="U1" i="4"/>
  <c r="A55" i="4" s="1"/>
  <c r="T1" i="4"/>
  <c r="A54" i="4" s="1"/>
  <c r="S1" i="4"/>
  <c r="A53" i="4" s="1"/>
  <c r="R1" i="4"/>
  <c r="A52" i="4" s="1"/>
  <c r="Q1" i="4"/>
  <c r="A51" i="4" s="1"/>
  <c r="P1" i="4"/>
  <c r="A50" i="4" s="1"/>
  <c r="O1" i="4"/>
  <c r="A49" i="4" s="1"/>
  <c r="N1" i="4"/>
  <c r="A48" i="4" s="1"/>
  <c r="M1" i="4"/>
  <c r="A47" i="4" s="1"/>
  <c r="L1" i="4"/>
  <c r="A46" i="4" s="1"/>
  <c r="K1" i="4"/>
  <c r="A45" i="4" s="1"/>
  <c r="J1" i="4"/>
  <c r="A44" i="4" s="1"/>
  <c r="H2" i="4"/>
  <c r="K2" i="4" s="1"/>
  <c r="H3" i="4"/>
  <c r="J3" i="4" s="1"/>
  <c r="H4" i="4"/>
  <c r="J4" i="4" s="1"/>
  <c r="H42" i="11" l="1"/>
  <c r="AG4" i="14"/>
  <c r="AG42" i="14" s="1"/>
  <c r="B67" i="14" s="1"/>
  <c r="M34" i="1" s="1"/>
  <c r="K11" i="13"/>
  <c r="K13" i="13"/>
  <c r="S2" i="11"/>
  <c r="S42" i="11" s="1"/>
  <c r="B53" i="11" s="1"/>
  <c r="J20" i="1" s="1"/>
  <c r="P2" i="5"/>
  <c r="P5" i="8"/>
  <c r="P42" i="8" s="1"/>
  <c r="B50" i="8" s="1"/>
  <c r="E17" i="1" s="1"/>
  <c r="Y3" i="10"/>
  <c r="Y42" i="10" s="1"/>
  <c r="B59" i="10" s="1"/>
  <c r="C26" i="1" s="1"/>
  <c r="P4" i="10"/>
  <c r="P42" i="10" s="1"/>
  <c r="B50" i="10" s="1"/>
  <c r="C17" i="1" s="1"/>
  <c r="Y4" i="5"/>
  <c r="O3" i="6"/>
  <c r="U4" i="6"/>
  <c r="U42" i="6" s="1"/>
  <c r="B55" i="6" s="1"/>
  <c r="G22" i="1" s="1"/>
  <c r="Y2" i="7"/>
  <c r="Z6" i="8"/>
  <c r="Z42" i="8" s="1"/>
  <c r="B60" i="8" s="1"/>
  <c r="E27" i="1" s="1"/>
  <c r="Z3" i="9"/>
  <c r="O6" i="9"/>
  <c r="O42" i="9" s="1"/>
  <c r="B49" i="9" s="1"/>
  <c r="D16" i="1" s="1"/>
  <c r="P13" i="9"/>
  <c r="P42" i="9" s="1"/>
  <c r="B50" i="9" s="1"/>
  <c r="D17" i="1" s="1"/>
  <c r="K3" i="12"/>
  <c r="K5" i="12"/>
  <c r="Z7" i="12"/>
  <c r="Z42" i="12" s="1"/>
  <c r="B60" i="12" s="1"/>
  <c r="K27" i="1" s="1"/>
  <c r="K5" i="13"/>
  <c r="AF5" i="14"/>
  <c r="U3" i="7"/>
  <c r="Z2" i="9"/>
  <c r="U8" i="9"/>
  <c r="U42" i="9" s="1"/>
  <c r="B55" i="9" s="1"/>
  <c r="D22" i="1" s="1"/>
  <c r="Z2" i="10"/>
  <c r="U8" i="12"/>
  <c r="K7" i="13"/>
  <c r="K9" i="13"/>
  <c r="AF9" i="14"/>
  <c r="U3" i="5"/>
  <c r="O2" i="6"/>
  <c r="O6" i="6"/>
  <c r="O8" i="6"/>
  <c r="H42" i="15"/>
  <c r="AD2" i="6"/>
  <c r="AD42" i="6" s="1"/>
  <c r="B64" i="6" s="1"/>
  <c r="G31" i="1" s="1"/>
  <c r="Z2" i="15"/>
  <c r="Z42" i="15" s="1"/>
  <c r="B60" i="15" s="1"/>
  <c r="N27" i="1" s="1"/>
  <c r="AD3" i="5"/>
  <c r="AB4" i="5"/>
  <c r="AB42" i="5" s="1"/>
  <c r="B62" i="5" s="1"/>
  <c r="H29" i="1" s="1"/>
  <c r="H3" i="1"/>
  <c r="N2" i="9"/>
  <c r="N42" i="9" s="1"/>
  <c r="B48" i="9" s="1"/>
  <c r="D15" i="1" s="1"/>
  <c r="Z5" i="10"/>
  <c r="Q42" i="8"/>
  <c r="B51" i="8" s="1"/>
  <c r="E18" i="1" s="1"/>
  <c r="U42" i="8"/>
  <c r="B55" i="8" s="1"/>
  <c r="E22" i="1" s="1"/>
  <c r="Y42" i="8"/>
  <c r="B59" i="8" s="1"/>
  <c r="E26" i="1" s="1"/>
  <c r="AC42" i="8"/>
  <c r="B63" i="8" s="1"/>
  <c r="E30" i="1" s="1"/>
  <c r="T42" i="12"/>
  <c r="B54" i="12" s="1"/>
  <c r="K21" i="1" s="1"/>
  <c r="X42" i="12"/>
  <c r="B58" i="12" s="1"/>
  <c r="K25" i="1" s="1"/>
  <c r="AB42" i="12"/>
  <c r="B62" i="12" s="1"/>
  <c r="K29" i="1" s="1"/>
  <c r="AF42" i="12"/>
  <c r="B66" i="12" s="1"/>
  <c r="K33" i="1" s="1"/>
  <c r="P42" i="14"/>
  <c r="B50" i="14" s="1"/>
  <c r="M17" i="1" s="1"/>
  <c r="T42" i="14"/>
  <c r="B54" i="14" s="1"/>
  <c r="M21" i="1" s="1"/>
  <c r="AB42" i="14"/>
  <c r="B62" i="14" s="1"/>
  <c r="M29" i="1" s="1"/>
  <c r="R42" i="9"/>
  <c r="B52" i="9" s="1"/>
  <c r="D19" i="1" s="1"/>
  <c r="V42" i="9"/>
  <c r="B56" i="9" s="1"/>
  <c r="D23" i="1" s="1"/>
  <c r="Z42" i="9"/>
  <c r="B60" i="9" s="1"/>
  <c r="D27" i="1" s="1"/>
  <c r="AD42" i="9"/>
  <c r="B64" i="9" s="1"/>
  <c r="D31" i="1" s="1"/>
  <c r="AH42" i="9"/>
  <c r="B68" i="9" s="1"/>
  <c r="D35" i="1" s="1"/>
  <c r="M42" i="15"/>
  <c r="B47" i="15" s="1"/>
  <c r="N14" i="1" s="1"/>
  <c r="Q42" i="15"/>
  <c r="B51" i="15" s="1"/>
  <c r="N18" i="1" s="1"/>
  <c r="U42" i="15"/>
  <c r="B55" i="15" s="1"/>
  <c r="N22" i="1" s="1"/>
  <c r="Y42" i="15"/>
  <c r="B59" i="15" s="1"/>
  <c r="N26" i="1" s="1"/>
  <c r="AC42" i="15"/>
  <c r="B63" i="15" s="1"/>
  <c r="N30" i="1" s="1"/>
  <c r="AG42" i="15"/>
  <c r="B67" i="15" s="1"/>
  <c r="N34" i="1" s="1"/>
  <c r="N8" i="1"/>
  <c r="AG42" i="8"/>
  <c r="B67" i="8" s="1"/>
  <c r="E34" i="1" s="1"/>
  <c r="T42" i="9"/>
  <c r="B54" i="9" s="1"/>
  <c r="D21" i="1" s="1"/>
  <c r="X42" i="9"/>
  <c r="B58" i="9" s="1"/>
  <c r="D25" i="1" s="1"/>
  <c r="AB42" i="9"/>
  <c r="B62" i="9" s="1"/>
  <c r="D29" i="1" s="1"/>
  <c r="AF42" i="9"/>
  <c r="B66" i="9" s="1"/>
  <c r="D33" i="1" s="1"/>
  <c r="S42" i="15"/>
  <c r="B53" i="15" s="1"/>
  <c r="N20" i="1" s="1"/>
  <c r="W42" i="15"/>
  <c r="B57" i="15" s="1"/>
  <c r="N24" i="1" s="1"/>
  <c r="AA42" i="15"/>
  <c r="B61" i="15" s="1"/>
  <c r="N28" i="1" s="1"/>
  <c r="AE42" i="15"/>
  <c r="B65" i="15" s="1"/>
  <c r="N32" i="1" s="1"/>
  <c r="AI42" i="15"/>
  <c r="B69" i="15" s="1"/>
  <c r="N36" i="1" s="1"/>
  <c r="S42" i="8"/>
  <c r="B53" i="8" s="1"/>
  <c r="E20" i="1" s="1"/>
  <c r="W42" i="8"/>
  <c r="B57" i="8" s="1"/>
  <c r="E24" i="1" s="1"/>
  <c r="AA42" i="8"/>
  <c r="B61" i="8" s="1"/>
  <c r="E28" i="1" s="1"/>
  <c r="AE42" i="8"/>
  <c r="B65" i="8" s="1"/>
  <c r="E32" i="1" s="1"/>
  <c r="AI42" i="8"/>
  <c r="B69" i="8" s="1"/>
  <c r="E36" i="1" s="1"/>
  <c r="C8" i="1"/>
  <c r="J8" i="1"/>
  <c r="R42" i="12"/>
  <c r="B52" i="12" s="1"/>
  <c r="K19" i="1" s="1"/>
  <c r="V42" i="12"/>
  <c r="B56" i="12" s="1"/>
  <c r="K23" i="1" s="1"/>
  <c r="AD42" i="12"/>
  <c r="B64" i="12" s="1"/>
  <c r="K31" i="1" s="1"/>
  <c r="AH42" i="12"/>
  <c r="B68" i="12" s="1"/>
  <c r="K35" i="1" s="1"/>
  <c r="L8" i="1"/>
  <c r="R42" i="14"/>
  <c r="B52" i="14" s="1"/>
  <c r="M19" i="1" s="1"/>
  <c r="V42" i="14"/>
  <c r="B56" i="14" s="1"/>
  <c r="M23" i="1" s="1"/>
  <c r="Z42" i="14"/>
  <c r="B60" i="14" s="1"/>
  <c r="M27" i="1" s="1"/>
  <c r="AD42" i="14"/>
  <c r="B64" i="14" s="1"/>
  <c r="M31" i="1" s="1"/>
  <c r="AH42" i="14"/>
  <c r="B68" i="14" s="1"/>
  <c r="M35" i="1" s="1"/>
  <c r="M8" i="1"/>
  <c r="P42" i="12"/>
  <c r="B50" i="12" s="1"/>
  <c r="K17" i="1" s="1"/>
  <c r="O42" i="15"/>
  <c r="B49" i="15" s="1"/>
  <c r="N16" i="1" s="1"/>
  <c r="O42" i="8"/>
  <c r="B49" i="8" s="1"/>
  <c r="E16" i="1" s="1"/>
  <c r="N4" i="10"/>
  <c r="N42" i="10" s="1"/>
  <c r="B48" i="10" s="1"/>
  <c r="C15" i="1" s="1"/>
  <c r="N42" i="12"/>
  <c r="B48" i="12" s="1"/>
  <c r="K15" i="1" s="1"/>
  <c r="N42" i="14"/>
  <c r="B48" i="14" s="1"/>
  <c r="M15" i="1" s="1"/>
  <c r="M42" i="8"/>
  <c r="B47" i="8" s="1"/>
  <c r="E14" i="1" s="1"/>
  <c r="L42" i="12"/>
  <c r="B46" i="12" s="1"/>
  <c r="K13" i="1" s="1"/>
  <c r="L42" i="14"/>
  <c r="B46" i="14" s="1"/>
  <c r="M13" i="1" s="1"/>
  <c r="L42" i="9"/>
  <c r="B46" i="9" s="1"/>
  <c r="D13" i="1" s="1"/>
  <c r="K42" i="9"/>
  <c r="B45" i="9" s="1"/>
  <c r="D12" i="1" s="1"/>
  <c r="L42" i="15"/>
  <c r="B46" i="15" s="1"/>
  <c r="N13" i="1" s="1"/>
  <c r="N42" i="15"/>
  <c r="B48" i="15" s="1"/>
  <c r="N15" i="1" s="1"/>
  <c r="P42" i="15"/>
  <c r="B50" i="15" s="1"/>
  <c r="N17" i="1" s="1"/>
  <c r="R42" i="15"/>
  <c r="B52" i="15" s="1"/>
  <c r="N19" i="1" s="1"/>
  <c r="T42" i="15"/>
  <c r="B54" i="15" s="1"/>
  <c r="N21" i="1" s="1"/>
  <c r="V42" i="15"/>
  <c r="B56" i="15" s="1"/>
  <c r="N23" i="1" s="1"/>
  <c r="X42" i="15"/>
  <c r="B58" i="15" s="1"/>
  <c r="N25" i="1" s="1"/>
  <c r="AB42" i="15"/>
  <c r="B62" i="15" s="1"/>
  <c r="N29" i="1" s="1"/>
  <c r="AD42" i="15"/>
  <c r="B64" i="15" s="1"/>
  <c r="N31" i="1" s="1"/>
  <c r="AF42" i="15"/>
  <c r="B66" i="15" s="1"/>
  <c r="N33" i="1" s="1"/>
  <c r="AH42" i="15"/>
  <c r="B68" i="15" s="1"/>
  <c r="N35" i="1" s="1"/>
  <c r="J42" i="15"/>
  <c r="B44" i="15" s="1"/>
  <c r="N11" i="1" s="1"/>
  <c r="X42" i="14"/>
  <c r="B58" i="14" s="1"/>
  <c r="M25" i="1" s="1"/>
  <c r="H42" i="14"/>
  <c r="J42" i="14"/>
  <c r="B44" i="14" s="1"/>
  <c r="M11" i="1" s="1"/>
  <c r="M42" i="14"/>
  <c r="B47" i="14" s="1"/>
  <c r="M14" i="1" s="1"/>
  <c r="O42" i="14"/>
  <c r="B49" i="14" s="1"/>
  <c r="M16" i="1" s="1"/>
  <c r="Q42" i="14"/>
  <c r="B51" i="14" s="1"/>
  <c r="M18" i="1" s="1"/>
  <c r="S42" i="14"/>
  <c r="B53" i="14" s="1"/>
  <c r="M20" i="1" s="1"/>
  <c r="U42" i="14"/>
  <c r="B55" i="14" s="1"/>
  <c r="M22" i="1" s="1"/>
  <c r="W42" i="14"/>
  <c r="B57" i="14" s="1"/>
  <c r="M24" i="1" s="1"/>
  <c r="Y42" i="14"/>
  <c r="B59" i="14" s="1"/>
  <c r="M26" i="1" s="1"/>
  <c r="AA42" i="14"/>
  <c r="B61" i="14" s="1"/>
  <c r="M28" i="1" s="1"/>
  <c r="AC42" i="14"/>
  <c r="B63" i="14" s="1"/>
  <c r="M30" i="1" s="1"/>
  <c r="AE42" i="14"/>
  <c r="B65" i="14" s="1"/>
  <c r="M32" i="1" s="1"/>
  <c r="AI42" i="14"/>
  <c r="B69" i="14" s="1"/>
  <c r="M36" i="1" s="1"/>
  <c r="L42" i="13"/>
  <c r="B46" i="13" s="1"/>
  <c r="L13" i="1" s="1"/>
  <c r="N42" i="13"/>
  <c r="B48" i="13" s="1"/>
  <c r="L15" i="1" s="1"/>
  <c r="P42" i="13"/>
  <c r="B50" i="13" s="1"/>
  <c r="L17" i="1" s="1"/>
  <c r="R42" i="13"/>
  <c r="B52" i="13" s="1"/>
  <c r="L19" i="1" s="1"/>
  <c r="T42" i="13"/>
  <c r="B54" i="13" s="1"/>
  <c r="L21" i="1" s="1"/>
  <c r="V42" i="13"/>
  <c r="B56" i="13" s="1"/>
  <c r="L23" i="1" s="1"/>
  <c r="X42" i="13"/>
  <c r="B58" i="13" s="1"/>
  <c r="L25" i="1" s="1"/>
  <c r="Z42" i="13"/>
  <c r="B60" i="13" s="1"/>
  <c r="L27" i="1" s="1"/>
  <c r="AD42" i="13"/>
  <c r="B64" i="13" s="1"/>
  <c r="L31" i="1" s="1"/>
  <c r="AF42" i="13"/>
  <c r="B66" i="13" s="1"/>
  <c r="L33" i="1" s="1"/>
  <c r="AH42" i="13"/>
  <c r="B68" i="13" s="1"/>
  <c r="L35" i="1" s="1"/>
  <c r="J42" i="13"/>
  <c r="B44" i="13" s="1"/>
  <c r="L11" i="1" s="1"/>
  <c r="M42" i="13"/>
  <c r="B47" i="13" s="1"/>
  <c r="L14" i="1" s="1"/>
  <c r="O42" i="13"/>
  <c r="B49" i="13" s="1"/>
  <c r="L16" i="1" s="1"/>
  <c r="Q42" i="13"/>
  <c r="B51" i="13" s="1"/>
  <c r="L18" i="1" s="1"/>
  <c r="S42" i="13"/>
  <c r="B53" i="13" s="1"/>
  <c r="L20" i="1" s="1"/>
  <c r="U42" i="13"/>
  <c r="B55" i="13" s="1"/>
  <c r="L22" i="1" s="1"/>
  <c r="W42" i="13"/>
  <c r="B57" i="13" s="1"/>
  <c r="L24" i="1" s="1"/>
  <c r="Y42" i="13"/>
  <c r="B59" i="13" s="1"/>
  <c r="L26" i="1" s="1"/>
  <c r="AA42" i="13"/>
  <c r="B61" i="13" s="1"/>
  <c r="L28" i="1" s="1"/>
  <c r="AC42" i="13"/>
  <c r="B63" i="13" s="1"/>
  <c r="L30" i="1" s="1"/>
  <c r="AE42" i="13"/>
  <c r="B65" i="13" s="1"/>
  <c r="L32" i="1" s="1"/>
  <c r="AG42" i="13"/>
  <c r="B67" i="13" s="1"/>
  <c r="L34" i="1" s="1"/>
  <c r="AI42" i="13"/>
  <c r="B69" i="13" s="1"/>
  <c r="L36" i="1" s="1"/>
  <c r="AB42" i="13"/>
  <c r="B62" i="13" s="1"/>
  <c r="L29" i="1" s="1"/>
  <c r="K8" i="1"/>
  <c r="L42" i="11"/>
  <c r="B46" i="11" s="1"/>
  <c r="J13" i="1" s="1"/>
  <c r="N42" i="11"/>
  <c r="B48" i="11" s="1"/>
  <c r="J15" i="1" s="1"/>
  <c r="P42" i="11"/>
  <c r="B50" i="11" s="1"/>
  <c r="J17" i="1" s="1"/>
  <c r="R42" i="11"/>
  <c r="B52" i="11" s="1"/>
  <c r="J19" i="1" s="1"/>
  <c r="T42" i="11"/>
  <c r="B54" i="11" s="1"/>
  <c r="J21" i="1" s="1"/>
  <c r="V42" i="11"/>
  <c r="B56" i="11" s="1"/>
  <c r="J23" i="1" s="1"/>
  <c r="X42" i="11"/>
  <c r="B58" i="11" s="1"/>
  <c r="J25" i="1" s="1"/>
  <c r="Z42" i="11"/>
  <c r="B60" i="11" s="1"/>
  <c r="J27" i="1" s="1"/>
  <c r="AB42" i="11"/>
  <c r="B62" i="11" s="1"/>
  <c r="J29" i="1" s="1"/>
  <c r="AD42" i="11"/>
  <c r="B64" i="11" s="1"/>
  <c r="J31" i="1" s="1"/>
  <c r="AH42" i="11"/>
  <c r="B68" i="11" s="1"/>
  <c r="J35" i="1" s="1"/>
  <c r="AF42" i="11"/>
  <c r="B66" i="11" s="1"/>
  <c r="J33" i="1" s="1"/>
  <c r="J42" i="11"/>
  <c r="B44" i="11" s="1"/>
  <c r="J11" i="1" s="1"/>
  <c r="M42" i="11"/>
  <c r="B47" i="11" s="1"/>
  <c r="J14" i="1" s="1"/>
  <c r="O42" i="11"/>
  <c r="B49" i="11" s="1"/>
  <c r="J16" i="1" s="1"/>
  <c r="Q42" i="11"/>
  <c r="B51" i="11" s="1"/>
  <c r="J18" i="1" s="1"/>
  <c r="U42" i="11"/>
  <c r="B55" i="11" s="1"/>
  <c r="J22" i="1" s="1"/>
  <c r="W42" i="11"/>
  <c r="B57" i="11" s="1"/>
  <c r="J24" i="1" s="1"/>
  <c r="Y42" i="11"/>
  <c r="B59" i="11" s="1"/>
  <c r="J26" i="1" s="1"/>
  <c r="AA42" i="11"/>
  <c r="B61" i="11" s="1"/>
  <c r="J28" i="1" s="1"/>
  <c r="AC42" i="11"/>
  <c r="B63" i="11" s="1"/>
  <c r="J30" i="1" s="1"/>
  <c r="AE42" i="11"/>
  <c r="B65" i="11" s="1"/>
  <c r="J32" i="1" s="1"/>
  <c r="AG42" i="11"/>
  <c r="B67" i="11" s="1"/>
  <c r="J34" i="1" s="1"/>
  <c r="AI42" i="11"/>
  <c r="B69" i="11" s="1"/>
  <c r="J36" i="1" s="1"/>
  <c r="P22" i="5"/>
  <c r="P42" i="5" s="1"/>
  <c r="B50" i="5" s="1"/>
  <c r="H17" i="1" s="1"/>
  <c r="H4" i="1"/>
  <c r="H6" i="1"/>
  <c r="H42" i="5"/>
  <c r="O13" i="5"/>
  <c r="H5" i="1"/>
  <c r="H7" i="1"/>
  <c r="K42" i="6"/>
  <c r="B45" i="6" s="1"/>
  <c r="G12" i="1" s="1"/>
  <c r="L42" i="6"/>
  <c r="B46" i="6" s="1"/>
  <c r="G13" i="1" s="1"/>
  <c r="N42" i="6"/>
  <c r="B48" i="6" s="1"/>
  <c r="G15" i="1" s="1"/>
  <c r="P42" i="6"/>
  <c r="B50" i="6" s="1"/>
  <c r="G17" i="1" s="1"/>
  <c r="R42" i="6"/>
  <c r="B52" i="6" s="1"/>
  <c r="G19" i="1" s="1"/>
  <c r="T42" i="6"/>
  <c r="B54" i="6" s="1"/>
  <c r="G21" i="1" s="1"/>
  <c r="V42" i="6"/>
  <c r="B56" i="6" s="1"/>
  <c r="G23" i="1" s="1"/>
  <c r="X42" i="6"/>
  <c r="B58" i="6" s="1"/>
  <c r="G25" i="1" s="1"/>
  <c r="Z42" i="6"/>
  <c r="B60" i="6" s="1"/>
  <c r="G27" i="1" s="1"/>
  <c r="AB42" i="6"/>
  <c r="B62" i="6" s="1"/>
  <c r="G29" i="1" s="1"/>
  <c r="AF42" i="6"/>
  <c r="B66" i="6" s="1"/>
  <c r="G33" i="1" s="1"/>
  <c r="AH42" i="6"/>
  <c r="B68" i="6" s="1"/>
  <c r="G35" i="1" s="1"/>
  <c r="G8" i="1"/>
  <c r="J42" i="6"/>
  <c r="B44" i="6" s="1"/>
  <c r="G11" i="1" s="1"/>
  <c r="M42" i="6"/>
  <c r="B47" i="6" s="1"/>
  <c r="G14" i="1" s="1"/>
  <c r="Q42" i="6"/>
  <c r="B51" i="6" s="1"/>
  <c r="G18" i="1" s="1"/>
  <c r="S42" i="6"/>
  <c r="B53" i="6" s="1"/>
  <c r="G20" i="1" s="1"/>
  <c r="W42" i="6"/>
  <c r="B57" i="6" s="1"/>
  <c r="G24" i="1" s="1"/>
  <c r="Y42" i="6"/>
  <c r="B59" i="6" s="1"/>
  <c r="G26" i="1" s="1"/>
  <c r="AA42" i="6"/>
  <c r="B61" i="6" s="1"/>
  <c r="G28" i="1" s="1"/>
  <c r="AC42" i="6"/>
  <c r="B63" i="6" s="1"/>
  <c r="G30" i="1" s="1"/>
  <c r="AE42" i="6"/>
  <c r="B65" i="6" s="1"/>
  <c r="G32" i="1" s="1"/>
  <c r="AG42" i="6"/>
  <c r="B67" i="6" s="1"/>
  <c r="G34" i="1" s="1"/>
  <c r="AI42" i="6"/>
  <c r="B69" i="6" s="1"/>
  <c r="G36" i="1" s="1"/>
  <c r="F8" i="1"/>
  <c r="M42" i="7"/>
  <c r="B47" i="7" s="1"/>
  <c r="F14" i="1" s="1"/>
  <c r="O42" i="7"/>
  <c r="B49" i="7" s="1"/>
  <c r="F16" i="1" s="1"/>
  <c r="Q42" i="7"/>
  <c r="B51" i="7" s="1"/>
  <c r="F18" i="1" s="1"/>
  <c r="S42" i="7"/>
  <c r="B53" i="7" s="1"/>
  <c r="F20" i="1" s="1"/>
  <c r="U42" i="7"/>
  <c r="B55" i="7" s="1"/>
  <c r="F22" i="1" s="1"/>
  <c r="W42" i="7"/>
  <c r="B57" i="7" s="1"/>
  <c r="F24" i="1" s="1"/>
  <c r="Y42" i="7"/>
  <c r="B59" i="7" s="1"/>
  <c r="F26" i="1" s="1"/>
  <c r="AA42" i="7"/>
  <c r="B61" i="7" s="1"/>
  <c r="F28" i="1" s="1"/>
  <c r="AC42" i="7"/>
  <c r="B63" i="7" s="1"/>
  <c r="F30" i="1" s="1"/>
  <c r="AE42" i="7"/>
  <c r="B65" i="7" s="1"/>
  <c r="F32" i="1" s="1"/>
  <c r="AG42" i="7"/>
  <c r="B67" i="7" s="1"/>
  <c r="F34" i="1" s="1"/>
  <c r="AI42" i="7"/>
  <c r="B69" i="7" s="1"/>
  <c r="F36" i="1" s="1"/>
  <c r="K42" i="7"/>
  <c r="B45" i="7" s="1"/>
  <c r="F12" i="1" s="1"/>
  <c r="L42" i="7"/>
  <c r="B46" i="7" s="1"/>
  <c r="F13" i="1" s="1"/>
  <c r="N42" i="7"/>
  <c r="B48" i="7" s="1"/>
  <c r="F15" i="1" s="1"/>
  <c r="P42" i="7"/>
  <c r="B50" i="7" s="1"/>
  <c r="F17" i="1" s="1"/>
  <c r="R42" i="7"/>
  <c r="B52" i="7" s="1"/>
  <c r="F19" i="1" s="1"/>
  <c r="T42" i="7"/>
  <c r="B54" i="7" s="1"/>
  <c r="F21" i="1" s="1"/>
  <c r="V42" i="7"/>
  <c r="B56" i="7" s="1"/>
  <c r="F23" i="1" s="1"/>
  <c r="X42" i="7"/>
  <c r="B58" i="7" s="1"/>
  <c r="F25" i="1" s="1"/>
  <c r="Z42" i="7"/>
  <c r="B60" i="7" s="1"/>
  <c r="F27" i="1" s="1"/>
  <c r="AB42" i="7"/>
  <c r="B62" i="7" s="1"/>
  <c r="F29" i="1" s="1"/>
  <c r="AD42" i="7"/>
  <c r="B64" i="7" s="1"/>
  <c r="F31" i="1" s="1"/>
  <c r="AF42" i="7"/>
  <c r="B66" i="7" s="1"/>
  <c r="F33" i="1" s="1"/>
  <c r="AH42" i="7"/>
  <c r="B68" i="7" s="1"/>
  <c r="F35" i="1" s="1"/>
  <c r="E8" i="1"/>
  <c r="K42" i="8"/>
  <c r="B45" i="8" s="1"/>
  <c r="E12" i="1" s="1"/>
  <c r="L42" i="8"/>
  <c r="B46" i="8" s="1"/>
  <c r="E13" i="1" s="1"/>
  <c r="N42" i="8"/>
  <c r="B48" i="8" s="1"/>
  <c r="E15" i="1" s="1"/>
  <c r="R42" i="8"/>
  <c r="B52" i="8" s="1"/>
  <c r="E19" i="1" s="1"/>
  <c r="T42" i="8"/>
  <c r="B54" i="8" s="1"/>
  <c r="E21" i="1" s="1"/>
  <c r="V42" i="8"/>
  <c r="B56" i="8" s="1"/>
  <c r="E23" i="1" s="1"/>
  <c r="X42" i="8"/>
  <c r="B58" i="8" s="1"/>
  <c r="E25" i="1" s="1"/>
  <c r="AB42" i="8"/>
  <c r="B62" i="8" s="1"/>
  <c r="E29" i="1" s="1"/>
  <c r="AD42" i="8"/>
  <c r="B64" i="8" s="1"/>
  <c r="E31" i="1" s="1"/>
  <c r="AF42" i="8"/>
  <c r="B66" i="8" s="1"/>
  <c r="E33" i="1" s="1"/>
  <c r="AH42" i="8"/>
  <c r="B68" i="8" s="1"/>
  <c r="E35" i="1" s="1"/>
  <c r="J42" i="8"/>
  <c r="B44" i="8" s="1"/>
  <c r="E11" i="1" s="1"/>
  <c r="J42" i="9"/>
  <c r="B44" i="9" s="1"/>
  <c r="D11" i="1" s="1"/>
  <c r="M42" i="9"/>
  <c r="B47" i="9" s="1"/>
  <c r="D14" i="1" s="1"/>
  <c r="Q42" i="9"/>
  <c r="B51" i="9" s="1"/>
  <c r="D18" i="1" s="1"/>
  <c r="S42" i="9"/>
  <c r="B53" i="9" s="1"/>
  <c r="D20" i="1" s="1"/>
  <c r="W42" i="9"/>
  <c r="B57" i="9" s="1"/>
  <c r="D24" i="1" s="1"/>
  <c r="Y42" i="9"/>
  <c r="B59" i="9" s="1"/>
  <c r="D26" i="1" s="1"/>
  <c r="AA42" i="9"/>
  <c r="B61" i="9" s="1"/>
  <c r="D28" i="1" s="1"/>
  <c r="AC42" i="9"/>
  <c r="B63" i="9" s="1"/>
  <c r="D30" i="1" s="1"/>
  <c r="AE42" i="9"/>
  <c r="B65" i="9" s="1"/>
  <c r="D32" i="1" s="1"/>
  <c r="AG42" i="9"/>
  <c r="B67" i="9" s="1"/>
  <c r="D34" i="1" s="1"/>
  <c r="AI42" i="9"/>
  <c r="B69" i="9" s="1"/>
  <c r="D36" i="1" s="1"/>
  <c r="M42" i="10"/>
  <c r="B47" i="10" s="1"/>
  <c r="C14" i="1" s="1"/>
  <c r="O42" i="10"/>
  <c r="B49" i="10" s="1"/>
  <c r="C16" i="1" s="1"/>
  <c r="Q42" i="10"/>
  <c r="B51" i="10" s="1"/>
  <c r="C18" i="1" s="1"/>
  <c r="S42" i="10"/>
  <c r="B53" i="10" s="1"/>
  <c r="C20" i="1" s="1"/>
  <c r="U42" i="10"/>
  <c r="B55" i="10" s="1"/>
  <c r="C22" i="1" s="1"/>
  <c r="W42" i="10"/>
  <c r="B57" i="10" s="1"/>
  <c r="C24" i="1" s="1"/>
  <c r="AA42" i="10"/>
  <c r="B61" i="10" s="1"/>
  <c r="C28" i="1" s="1"/>
  <c r="AC42" i="10"/>
  <c r="B63" i="10" s="1"/>
  <c r="C30" i="1" s="1"/>
  <c r="AE42" i="10"/>
  <c r="B65" i="10" s="1"/>
  <c r="C32" i="1" s="1"/>
  <c r="AG42" i="10"/>
  <c r="B67" i="10" s="1"/>
  <c r="C34" i="1" s="1"/>
  <c r="AI42" i="10"/>
  <c r="B69" i="10" s="1"/>
  <c r="C36" i="1" s="1"/>
  <c r="J42" i="10"/>
  <c r="B44" i="10" s="1"/>
  <c r="C11" i="1" s="1"/>
  <c r="K42" i="10"/>
  <c r="B45" i="10" s="1"/>
  <c r="C12" i="1" s="1"/>
  <c r="L42" i="10"/>
  <c r="B46" i="10" s="1"/>
  <c r="C13" i="1" s="1"/>
  <c r="R42" i="10"/>
  <c r="B52" i="10" s="1"/>
  <c r="C19" i="1" s="1"/>
  <c r="T42" i="10"/>
  <c r="B54" i="10" s="1"/>
  <c r="C21" i="1" s="1"/>
  <c r="V42" i="10"/>
  <c r="B56" i="10" s="1"/>
  <c r="C23" i="1" s="1"/>
  <c r="X42" i="10"/>
  <c r="B58" i="10" s="1"/>
  <c r="C25" i="1" s="1"/>
  <c r="AB42" i="10"/>
  <c r="B62" i="10" s="1"/>
  <c r="C29" i="1" s="1"/>
  <c r="AD42" i="10"/>
  <c r="B64" i="10" s="1"/>
  <c r="C31" i="1" s="1"/>
  <c r="AF42" i="10"/>
  <c r="B66" i="10" s="1"/>
  <c r="C33" i="1" s="1"/>
  <c r="AH42" i="10"/>
  <c r="B68" i="10" s="1"/>
  <c r="C35" i="1" s="1"/>
  <c r="J42" i="12"/>
  <c r="B44" i="12" s="1"/>
  <c r="K11" i="1" s="1"/>
  <c r="M42" i="12"/>
  <c r="B47" i="12" s="1"/>
  <c r="K14" i="1" s="1"/>
  <c r="O42" i="12"/>
  <c r="B49" i="12" s="1"/>
  <c r="K16" i="1" s="1"/>
  <c r="Q42" i="12"/>
  <c r="B51" i="12" s="1"/>
  <c r="K18" i="1" s="1"/>
  <c r="S42" i="12"/>
  <c r="B53" i="12" s="1"/>
  <c r="K20" i="1" s="1"/>
  <c r="U42" i="12"/>
  <c r="B55" i="12" s="1"/>
  <c r="K22" i="1" s="1"/>
  <c r="W42" i="12"/>
  <c r="B57" i="12" s="1"/>
  <c r="K24" i="1" s="1"/>
  <c r="Y42" i="12"/>
  <c r="B59" i="12" s="1"/>
  <c r="K26" i="1" s="1"/>
  <c r="AA42" i="12"/>
  <c r="B61" i="12" s="1"/>
  <c r="K28" i="1" s="1"/>
  <c r="AC42" i="12"/>
  <c r="B63" i="12" s="1"/>
  <c r="K30" i="1" s="1"/>
  <c r="AE42" i="12"/>
  <c r="B65" i="12" s="1"/>
  <c r="K32" i="1" s="1"/>
  <c r="AG42" i="12"/>
  <c r="B67" i="12" s="1"/>
  <c r="K34" i="1" s="1"/>
  <c r="AI42" i="12"/>
  <c r="B69" i="12" s="1"/>
  <c r="K36" i="1" s="1"/>
  <c r="D8" i="1"/>
  <c r="K2" i="15"/>
  <c r="K42" i="15" s="1"/>
  <c r="B45" i="15" s="1"/>
  <c r="N12" i="1" s="1"/>
  <c r="K2" i="14"/>
  <c r="K42" i="14" s="1"/>
  <c r="B45" i="14" s="1"/>
  <c r="M12" i="1" s="1"/>
  <c r="H42" i="13"/>
  <c r="H42" i="12"/>
  <c r="K2" i="11"/>
  <c r="K42" i="11" s="1"/>
  <c r="B45" i="11" s="1"/>
  <c r="J12" i="1" s="1"/>
  <c r="H42" i="10"/>
  <c r="H42" i="9"/>
  <c r="H42" i="8"/>
  <c r="J42" i="7"/>
  <c r="B44" i="7" s="1"/>
  <c r="F11" i="1" s="1"/>
  <c r="H42" i="7"/>
  <c r="H42" i="6"/>
  <c r="M42" i="5"/>
  <c r="B47" i="5" s="1"/>
  <c r="H14" i="1" s="1"/>
  <c r="O42" i="5"/>
  <c r="B49" i="5" s="1"/>
  <c r="H16" i="1" s="1"/>
  <c r="Q42" i="5"/>
  <c r="B51" i="5" s="1"/>
  <c r="H18" i="1" s="1"/>
  <c r="S42" i="5"/>
  <c r="B53" i="5" s="1"/>
  <c r="H20" i="1" s="1"/>
  <c r="U42" i="5"/>
  <c r="B55" i="5" s="1"/>
  <c r="H22" i="1" s="1"/>
  <c r="W42" i="5"/>
  <c r="B57" i="5" s="1"/>
  <c r="H24" i="1" s="1"/>
  <c r="Y42" i="5"/>
  <c r="B59" i="5" s="1"/>
  <c r="H26" i="1" s="1"/>
  <c r="AA42" i="5"/>
  <c r="B61" i="5" s="1"/>
  <c r="H28" i="1" s="1"/>
  <c r="AC42" i="5"/>
  <c r="B63" i="5" s="1"/>
  <c r="H30" i="1" s="1"/>
  <c r="AE42" i="5"/>
  <c r="B65" i="5" s="1"/>
  <c r="H32" i="1" s="1"/>
  <c r="AG42" i="5"/>
  <c r="B67" i="5" s="1"/>
  <c r="H34" i="1" s="1"/>
  <c r="AI42" i="5"/>
  <c r="B69" i="5" s="1"/>
  <c r="H36" i="1" s="1"/>
  <c r="L42" i="5"/>
  <c r="B46" i="5" s="1"/>
  <c r="H13" i="1" s="1"/>
  <c r="N42" i="5"/>
  <c r="B48" i="5" s="1"/>
  <c r="H15" i="1" s="1"/>
  <c r="R42" i="5"/>
  <c r="B52" i="5" s="1"/>
  <c r="H19" i="1" s="1"/>
  <c r="T42" i="5"/>
  <c r="B54" i="5" s="1"/>
  <c r="H21" i="1" s="1"/>
  <c r="V42" i="5"/>
  <c r="B56" i="5" s="1"/>
  <c r="H23" i="1" s="1"/>
  <c r="X42" i="5"/>
  <c r="B58" i="5" s="1"/>
  <c r="H25" i="1" s="1"/>
  <c r="Z42" i="5"/>
  <c r="B60" i="5" s="1"/>
  <c r="H27" i="1" s="1"/>
  <c r="AD42" i="5"/>
  <c r="B64" i="5" s="1"/>
  <c r="H31" i="1" s="1"/>
  <c r="AF42" i="5"/>
  <c r="B66" i="5" s="1"/>
  <c r="H33" i="1" s="1"/>
  <c r="AH42" i="5"/>
  <c r="B68" i="5" s="1"/>
  <c r="H35" i="1" s="1"/>
  <c r="J42" i="5"/>
  <c r="K2" i="5"/>
  <c r="K42" i="5" s="1"/>
  <c r="B45" i="5" s="1"/>
  <c r="H12" i="1" s="1"/>
  <c r="Z42" i="4"/>
  <c r="W42" i="4"/>
  <c r="O42" i="4"/>
  <c r="Y42" i="4"/>
  <c r="R42" i="4"/>
  <c r="M42" i="4"/>
  <c r="Q42" i="4"/>
  <c r="S42" i="4"/>
  <c r="T42" i="4"/>
  <c r="AE42" i="4"/>
  <c r="AH42" i="4"/>
  <c r="AB42" i="4"/>
  <c r="U42" i="4"/>
  <c r="P42" i="4"/>
  <c r="L42" i="4"/>
  <c r="I7" i="1"/>
  <c r="I6" i="1"/>
  <c r="I5" i="1"/>
  <c r="H41" i="4"/>
  <c r="H40" i="4"/>
  <c r="AG40" i="4" s="1"/>
  <c r="AG42" i="4" s="1"/>
  <c r="H39" i="4"/>
  <c r="H38" i="4"/>
  <c r="H37" i="4"/>
  <c r="H36" i="4"/>
  <c r="H35" i="4"/>
  <c r="H34" i="4"/>
  <c r="H33" i="4"/>
  <c r="K33" i="4" s="1"/>
  <c r="K42" i="4" s="1"/>
  <c r="H32" i="4"/>
  <c r="H31" i="4"/>
  <c r="H30" i="4"/>
  <c r="H29" i="4"/>
  <c r="J29" i="4" s="1"/>
  <c r="H28" i="4"/>
  <c r="H27" i="4"/>
  <c r="H26" i="4"/>
  <c r="H25" i="4"/>
  <c r="H24" i="4"/>
  <c r="H23" i="4"/>
  <c r="H22" i="4"/>
  <c r="H21" i="4"/>
  <c r="H20" i="4"/>
  <c r="H19" i="4"/>
  <c r="H18" i="4"/>
  <c r="N18" i="4" s="1"/>
  <c r="N42" i="4" s="1"/>
  <c r="H17" i="4"/>
  <c r="H16" i="4"/>
  <c r="H15" i="4"/>
  <c r="H14" i="4"/>
  <c r="H13" i="4"/>
  <c r="H12" i="4"/>
  <c r="J12" i="4" s="1"/>
  <c r="H11" i="4"/>
  <c r="J11" i="4" s="1"/>
  <c r="H10" i="4"/>
  <c r="J10" i="4" s="1"/>
  <c r="H9" i="4"/>
  <c r="J9" i="4" s="1"/>
  <c r="H8" i="4"/>
  <c r="J8" i="4" s="1"/>
  <c r="H7" i="4"/>
  <c r="J7" i="4" s="1"/>
  <c r="H6" i="4"/>
  <c r="J6" i="4" s="1"/>
  <c r="H5" i="4"/>
  <c r="J5" i="4" s="1"/>
  <c r="G1" i="4"/>
  <c r="A76" i="4" s="1"/>
  <c r="F1" i="4"/>
  <c r="A75" i="4" s="1"/>
  <c r="E1" i="4"/>
  <c r="A74" i="4" s="1"/>
  <c r="D1" i="4"/>
  <c r="A73" i="4" s="1"/>
  <c r="C1" i="4"/>
  <c r="A72" i="4" s="1"/>
  <c r="AF42" i="14" l="1"/>
  <c r="B66" i="14" s="1"/>
  <c r="M33" i="1" s="1"/>
  <c r="M37" i="1" s="1"/>
  <c r="K42" i="13"/>
  <c r="B45" i="13" s="1"/>
  <c r="L12" i="1" s="1"/>
  <c r="L37" i="1" s="1"/>
  <c r="K42" i="12"/>
  <c r="B45" i="12" s="1"/>
  <c r="K12" i="1" s="1"/>
  <c r="K37" i="1" s="1"/>
  <c r="Z42" i="10"/>
  <c r="B60" i="10" s="1"/>
  <c r="C27" i="1" s="1"/>
  <c r="C37" i="1" s="1"/>
  <c r="O42" i="6"/>
  <c r="B49" i="6" s="1"/>
  <c r="G16" i="1" s="1"/>
  <c r="G37" i="1" s="1"/>
  <c r="I8" i="1"/>
  <c r="H8" i="1"/>
  <c r="F37" i="1"/>
  <c r="N37" i="1"/>
  <c r="J37" i="1"/>
  <c r="AD13" i="4"/>
  <c r="AD42" i="4" s="1"/>
  <c r="B64" i="4" s="1"/>
  <c r="I31" i="1" s="1"/>
  <c r="O31" i="1" s="1"/>
  <c r="AC13" i="4"/>
  <c r="AC42" i="4" s="1"/>
  <c r="B63" i="4" s="1"/>
  <c r="I30" i="1" s="1"/>
  <c r="O30" i="1" s="1"/>
  <c r="AF22" i="4"/>
  <c r="AF42" i="4" s="1"/>
  <c r="B66" i="4" s="1"/>
  <c r="I33" i="1" s="1"/>
  <c r="X22" i="4"/>
  <c r="X42" i="4" s="1"/>
  <c r="B58" i="4" s="1"/>
  <c r="I25" i="1" s="1"/>
  <c r="O25" i="1" s="1"/>
  <c r="E37" i="1"/>
  <c r="D37" i="1"/>
  <c r="AA40" i="4"/>
  <c r="AA42" i="4" s="1"/>
  <c r="B61" i="4" s="1"/>
  <c r="I28" i="1" s="1"/>
  <c r="O28" i="1" s="1"/>
  <c r="AI40" i="4"/>
  <c r="AI42" i="4" s="1"/>
  <c r="V40" i="4"/>
  <c r="V42" i="4" s="1"/>
  <c r="B56" i="4" s="1"/>
  <c r="B44" i="5"/>
  <c r="H11" i="1" s="1"/>
  <c r="H37" i="1" s="1"/>
  <c r="B68" i="4"/>
  <c r="I35" i="1" s="1"/>
  <c r="O35" i="1" s="1"/>
  <c r="B65" i="4"/>
  <c r="I32" i="1" s="1"/>
  <c r="O32" i="1" s="1"/>
  <c r="B67" i="4"/>
  <c r="I34" i="1" s="1"/>
  <c r="O34" i="1" s="1"/>
  <c r="B46" i="4"/>
  <c r="I13" i="1" s="1"/>
  <c r="O13" i="1" s="1"/>
  <c r="B55" i="4"/>
  <c r="I22" i="1" s="1"/>
  <c r="O22" i="1" s="1"/>
  <c r="B54" i="4"/>
  <c r="I21" i="1" s="1"/>
  <c r="O21" i="1" s="1"/>
  <c r="B51" i="4"/>
  <c r="I18" i="1" s="1"/>
  <c r="O18" i="1" s="1"/>
  <c r="B52" i="4"/>
  <c r="I19" i="1" s="1"/>
  <c r="O19" i="1" s="1"/>
  <c r="B59" i="4"/>
  <c r="I26" i="1" s="1"/>
  <c r="O26" i="1" s="1"/>
  <c r="B60" i="4"/>
  <c r="I27" i="1" s="1"/>
  <c r="B48" i="4"/>
  <c r="I15" i="1" s="1"/>
  <c r="O15" i="1" s="1"/>
  <c r="B45" i="4"/>
  <c r="I12" i="1" s="1"/>
  <c r="B50" i="4"/>
  <c r="I17" i="1" s="1"/>
  <c r="O17" i="1" s="1"/>
  <c r="D9" i="18" s="1"/>
  <c r="F9" i="18" s="1"/>
  <c r="B62" i="4"/>
  <c r="I29" i="1" s="1"/>
  <c r="O29" i="1" s="1"/>
  <c r="B53" i="4"/>
  <c r="I20" i="1" s="1"/>
  <c r="O20" i="1" s="1"/>
  <c r="B47" i="4"/>
  <c r="I14" i="1" s="1"/>
  <c r="O14" i="1" s="1"/>
  <c r="B49" i="4"/>
  <c r="I16" i="1" s="1"/>
  <c r="B57" i="4"/>
  <c r="I24" i="1" s="1"/>
  <c r="O24" i="1" s="1"/>
  <c r="J42" i="4"/>
  <c r="H42" i="4"/>
  <c r="O33" i="1" l="1"/>
  <c r="Q28" i="22" s="1"/>
  <c r="O12" i="1"/>
  <c r="G12" i="23"/>
  <c r="Q12" i="22"/>
  <c r="G17" i="23"/>
  <c r="Q17" i="22"/>
  <c r="G15" i="23"/>
  <c r="Q15" i="22"/>
  <c r="G10" i="23"/>
  <c r="Q10" i="22"/>
  <c r="G13" i="23"/>
  <c r="Q13" i="22"/>
  <c r="G29" i="23"/>
  <c r="Q29" i="22"/>
  <c r="G28" i="23"/>
  <c r="G21" i="23"/>
  <c r="Q21" i="22"/>
  <c r="G30" i="23"/>
  <c r="Q30" i="22"/>
  <c r="G23" i="23"/>
  <c r="Q23" i="22"/>
  <c r="G26" i="23"/>
  <c r="Q26" i="22"/>
  <c r="G9" i="23"/>
  <c r="Q9" i="22"/>
  <c r="G7" i="23"/>
  <c r="G14" i="23"/>
  <c r="Q14" i="22"/>
  <c r="G8" i="23"/>
  <c r="Q8" i="22"/>
  <c r="G20" i="23"/>
  <c r="Q20" i="22"/>
  <c r="G19" i="23"/>
  <c r="Q19" i="22"/>
  <c r="G24" i="23"/>
  <c r="Q24" i="22"/>
  <c r="O27" i="1"/>
  <c r="G16" i="23"/>
  <c r="Q16" i="22"/>
  <c r="G27" i="23"/>
  <c r="Q27" i="22"/>
  <c r="G25" i="23"/>
  <c r="Q25" i="22"/>
  <c r="O16" i="1"/>
  <c r="D8" i="18" s="1"/>
  <c r="C39" i="1"/>
  <c r="D39" i="1" s="1"/>
  <c r="E39" i="1" s="1"/>
  <c r="I23" i="1"/>
  <c r="O23" i="1" s="1"/>
  <c r="B69" i="4"/>
  <c r="I36" i="1" s="1"/>
  <c r="O36" i="1" s="1"/>
  <c r="Q31" i="22" s="1"/>
  <c r="B44" i="4"/>
  <c r="I11" i="1" s="1"/>
  <c r="O11" i="1" s="1"/>
  <c r="D8" i="19" s="1"/>
  <c r="F8" i="19" s="1"/>
  <c r="Q7" i="22" l="1"/>
  <c r="D7" i="19"/>
  <c r="D10" i="18"/>
  <c r="F8" i="18"/>
  <c r="F10" i="18" s="1"/>
  <c r="G22" i="23"/>
  <c r="Q22" i="22"/>
  <c r="G6" i="23"/>
  <c r="Q6" i="22"/>
  <c r="G11" i="23"/>
  <c r="Q11" i="22"/>
  <c r="G18" i="23"/>
  <c r="Q18" i="22"/>
  <c r="O32" i="22"/>
  <c r="F39" i="1"/>
  <c r="I37" i="1"/>
  <c r="O37" i="1" s="1"/>
  <c r="D9" i="19" l="1"/>
  <c r="F9" i="19" s="1"/>
  <c r="F7" i="19"/>
  <c r="G33" i="23"/>
  <c r="G46" i="23" s="1"/>
  <c r="Q32" i="22"/>
  <c r="G39" i="1"/>
  <c r="G47" i="23" l="1"/>
  <c r="G49" i="23" s="1"/>
  <c r="G51" i="23" s="1"/>
  <c r="H39" i="1"/>
  <c r="I39" i="1" l="1"/>
  <c r="J39" i="1" l="1"/>
  <c r="K39" i="1" l="1"/>
  <c r="L39" i="1" l="1"/>
  <c r="M39" i="1" l="1"/>
  <c r="N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Författare</author>
  </authors>
  <commentList>
    <comment ref="B18" authorId="0" shapeId="0" xr:uid="{00000000-0006-0000-0F00-000001000000}">
      <text>
        <r>
          <rPr>
            <b/>
            <sz val="9"/>
            <color indexed="81"/>
            <rFont val="Tahoma"/>
            <charset val="1"/>
          </rPr>
          <t>Författare:</t>
        </r>
        <r>
          <rPr>
            <sz val="9"/>
            <color indexed="81"/>
            <rFont val="Tahoma"/>
            <charset val="1"/>
          </rPr>
          <t xml:space="preserve">
Ligger fel i nummerserien för att jag missat denna.</t>
        </r>
      </text>
    </comment>
  </commentList>
</comments>
</file>

<file path=xl/sharedStrings.xml><?xml version="1.0" encoding="utf-8"?>
<sst xmlns="http://schemas.openxmlformats.org/spreadsheetml/2006/main" count="336" uniqueCount="147">
  <si>
    <t>Datum</t>
  </si>
  <si>
    <t>Utgift</t>
  </si>
  <si>
    <t>Konto 1</t>
  </si>
  <si>
    <t>Konto 2</t>
  </si>
  <si>
    <t>Konto 3</t>
  </si>
  <si>
    <t>Konto 4</t>
  </si>
  <si>
    <t>Konto 5</t>
  </si>
  <si>
    <t>Belopp</t>
  </si>
  <si>
    <t>Kategori</t>
  </si>
  <si>
    <t>Konton</t>
  </si>
  <si>
    <t>Kategorier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</si>
  <si>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</si>
  <si>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</si>
  <si>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</si>
  <si>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</si>
  <si>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</si>
  <si>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</si>
  <si>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</si>
  <si>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</si>
  <si>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</si>
  <si>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</si>
  <si>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</si>
  <si>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</si>
  <si>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Summa</t>
  </si>
  <si>
    <t>t</t>
  </si>
  <si>
    <t>u</t>
  </si>
  <si>
    <t>Konto</t>
  </si>
  <si>
    <t>4130-Drevprov kostnader</t>
  </si>
  <si>
    <t>3111-Drevprov Intäkter</t>
  </si>
  <si>
    <t>3320-Annons/Sponsring</t>
  </si>
  <si>
    <t>6211-Telefon</t>
  </si>
  <si>
    <t>6250-Porto</t>
  </si>
  <si>
    <t>3110-Utställning Intäkter</t>
  </si>
  <si>
    <t>4110-Utställning kostnader</t>
  </si>
  <si>
    <t>3120-Intäkter Lotteri</t>
  </si>
  <si>
    <t>5800-Resekostnader</t>
  </si>
  <si>
    <t>3900-Medlemsavgifer</t>
  </si>
  <si>
    <t>3540-Försäljning kläder/material</t>
  </si>
  <si>
    <t>4131-Konferans/möte</t>
  </si>
  <si>
    <t>5801-Resekostnader Drevprov</t>
  </si>
  <si>
    <t>5830-Kost &amp; Logi Drevprov</t>
  </si>
  <si>
    <t>5802-Drivmedel Drevprov</t>
  </si>
  <si>
    <t>6570-Bankkostnader</t>
  </si>
  <si>
    <t>4000-Inköp Övrigt</t>
  </si>
  <si>
    <t>4040-inköp kläder/material</t>
  </si>
  <si>
    <t>4020- inköp lotteri</t>
  </si>
  <si>
    <t>3130 intäkter HKGF</t>
  </si>
  <si>
    <t>4130 kostnade HKGF</t>
  </si>
  <si>
    <t>Debet</t>
  </si>
  <si>
    <t>Kredit</t>
  </si>
  <si>
    <t xml:space="preserve">Resultaträkning </t>
  </si>
  <si>
    <t>8310-Ränteintäckter</t>
  </si>
  <si>
    <t>Årets Resultat</t>
  </si>
  <si>
    <t>Balansräkning</t>
  </si>
  <si>
    <t>Tillgångar</t>
  </si>
  <si>
    <t>Kassa</t>
  </si>
  <si>
    <t>Sparkonto Bank</t>
  </si>
  <si>
    <t>Summa tillgångar</t>
  </si>
  <si>
    <t>Skulder &amp; eget kapital</t>
  </si>
  <si>
    <t>Balanserat resultat</t>
  </si>
  <si>
    <t>Årets resultat</t>
  </si>
  <si>
    <t>Summa Skulder&amp;Eget kaptal</t>
  </si>
  <si>
    <t>Diff balansomslutning</t>
  </si>
  <si>
    <t>Utställning</t>
  </si>
  <si>
    <t xml:space="preserve">Budget </t>
  </si>
  <si>
    <t>Diff mot budget</t>
  </si>
  <si>
    <t>Intäkter</t>
  </si>
  <si>
    <t>kostnader</t>
  </si>
  <si>
    <t>Resultat</t>
  </si>
  <si>
    <t>Jaktprov</t>
  </si>
  <si>
    <t>Kostnader</t>
  </si>
  <si>
    <t>Budget</t>
  </si>
  <si>
    <t>4150 MLS Prov</t>
  </si>
  <si>
    <t>RM intäkter</t>
  </si>
  <si>
    <t>RM utgifter</t>
  </si>
  <si>
    <t>tegbidrag</t>
  </si>
  <si>
    <t>3130 intäkter utställning/mässa</t>
  </si>
  <si>
    <t>4130 kostnade utstälning/mässa</t>
  </si>
  <si>
    <t xml:space="preserve">Nedre Norrlands Beagleklubb </t>
  </si>
  <si>
    <t>Resultat och Balansräkning NNBK 2018</t>
  </si>
  <si>
    <t xml:space="preserve"> </t>
  </si>
  <si>
    <t>1 Elektroniskt PG konto</t>
  </si>
  <si>
    <t>2 Pakterade tjänster Nordea</t>
  </si>
  <si>
    <t>3 Dommararvode</t>
  </si>
  <si>
    <t>4 Ersättning start klöv sm</t>
  </si>
  <si>
    <t>6 Hemsida</t>
  </si>
  <si>
    <t>7 Stig Kilberg</t>
  </si>
  <si>
    <t>5 Årsmöte porto</t>
  </si>
  <si>
    <t>8 Årsmöte mat mm</t>
  </si>
  <si>
    <t>9 Utst Sollefteå NinaN</t>
  </si>
  <si>
    <t>10 Utställning Jan Erik Johansson</t>
  </si>
  <si>
    <t>11 Utst Y sandberg</t>
  </si>
  <si>
    <t>12 utst Nina N Slag Silva</t>
  </si>
  <si>
    <t>13 Sören Larsson utst</t>
  </si>
  <si>
    <t>14 Utst Nina N Slag silva</t>
  </si>
  <si>
    <t>15 Jocke Sved</t>
  </si>
  <si>
    <t>16 Emely E</t>
  </si>
  <si>
    <t>17 Mona Eriksson</t>
  </si>
  <si>
    <t>18 Sven granström</t>
  </si>
  <si>
    <t>19 Elin Erixon</t>
  </si>
  <si>
    <t>20 Karolin Asplund</t>
  </si>
  <si>
    <t>21 Anna Sjögren</t>
  </si>
  <si>
    <t>22 LarsSivertsson</t>
  </si>
  <si>
    <t>23 Silvi Ab</t>
  </si>
  <si>
    <t>24  Kalle L</t>
  </si>
  <si>
    <t>25 Tommy Öhrn</t>
  </si>
  <si>
    <t>26 Malin Viklund</t>
  </si>
  <si>
    <t>27 Återbet Granström</t>
  </si>
  <si>
    <t>28 Återbet Emily</t>
  </si>
  <si>
    <t>29 Lars Lindh</t>
  </si>
  <si>
    <t>30 Priser utst</t>
  </si>
  <si>
    <t>31 Utst kostnader</t>
  </si>
  <si>
    <t>32 Johan J</t>
  </si>
  <si>
    <t>33 Olof H</t>
  </si>
  <si>
    <t>34 Utst kost</t>
  </si>
  <si>
    <t>Medlemsavgifter</t>
  </si>
  <si>
    <t>36 Dommar konf -19</t>
  </si>
  <si>
    <t>37 Uno G</t>
  </si>
  <si>
    <t>38 Joakim S</t>
  </si>
  <si>
    <t>39 Jocke S</t>
  </si>
  <si>
    <t>40 Nina N</t>
  </si>
  <si>
    <t>41 Magnuson S X2</t>
  </si>
  <si>
    <t>42 Markkostnader prov</t>
  </si>
  <si>
    <t>43 Dommar kost</t>
  </si>
  <si>
    <t>44 Nina N</t>
  </si>
  <si>
    <t>45 Jackie X2</t>
  </si>
  <si>
    <t>46 Emily E</t>
  </si>
  <si>
    <t>47 Diva X2</t>
  </si>
  <si>
    <t>48 Trond</t>
  </si>
  <si>
    <t>49Bella Donna</t>
  </si>
  <si>
    <t>50 Nova</t>
  </si>
  <si>
    <t>51 Sakin Terry RM</t>
  </si>
  <si>
    <t>52 Dommarers</t>
  </si>
  <si>
    <t>53 DP Jack</t>
  </si>
  <si>
    <t>54 Råk Emily</t>
  </si>
  <si>
    <t>55 PerS RM</t>
  </si>
  <si>
    <t xml:space="preserve">56 RM 2019 </t>
  </si>
  <si>
    <t>57 RM 2019 Nova &amp; Diva</t>
  </si>
  <si>
    <t>58 RM2019 x2 GDBIK</t>
  </si>
  <si>
    <t>59 Marklån</t>
  </si>
  <si>
    <t>60 Dommar kost</t>
  </si>
  <si>
    <t>61 Klubbmatch +RM</t>
  </si>
  <si>
    <t>62 DP Anders I</t>
  </si>
  <si>
    <t>63 Ers RM Lotta M</t>
  </si>
  <si>
    <t>64 NinaN</t>
  </si>
  <si>
    <t>65Dommar arvode</t>
  </si>
  <si>
    <t>66 Domare klöv 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</si>
</sst>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r&quot;_-;\-* #,##0.00\ &quot;kr&quot;_-;_-* &quot;-&quot;??\ &quot;kr&quot;_-;_-@_-"/>
    <numFmt numFmtId="164" formatCode="#,##0_ ;[Red]\-#,##0\ "/>
    <numFmt numFmtId="165" formatCode="0_ ;[Red]\-0\ "/>
    <numFmt numFmtId="166" formatCode="0.00_ ;[Red]\-0.00\ "/>
    <numFmt numFmtId="167" formatCode="#,##0.00_ ;[Red]\-#,##0.00\ "/>
    <numFmt numFmtId="168" formatCode="0.0_ ;[Red]\-0.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7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3" fillId="0" borderId="0" xfId="0" applyFont="1"/>
    <xf numFmtId="44" fontId="3" fillId="0" borderId="0" xfId="1" applyFo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44" fontId="4" fillId="0" borderId="0" xfId="1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4" fontId="4" fillId="0" borderId="1" xfId="0" applyNumberFormat="1" applyFont="1" applyBorder="1"/>
    <xf numFmtId="44" fontId="3" fillId="0" borderId="0" xfId="1" applyFont="1" applyAlignment="1">
      <alignment horizontal="center"/>
    </xf>
    <xf numFmtId="0" fontId="3" fillId="0" borderId="0" xfId="0" applyFont="1" applyAlignment="1">
      <alignment horizontal="left"/>
    </xf>
    <xf numFmtId="4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0" applyNumberFormat="1" applyFont="1" applyAlignment="1">
      <alignment horizontal="center"/>
    </xf>
    <xf numFmtId="44" fontId="5" fillId="0" borderId="0" xfId="0" applyNumberFormat="1" applyFont="1"/>
    <xf numFmtId="44" fontId="5" fillId="0" borderId="2" xfId="0" applyNumberFormat="1" applyFont="1" applyBorder="1"/>
    <xf numFmtId="44" fontId="3" fillId="0" borderId="0" xfId="0" applyNumberFormat="1" applyFont="1"/>
    <xf numFmtId="0" fontId="6" fillId="0" borderId="0" xfId="0" applyFont="1"/>
    <xf numFmtId="0" fontId="0" fillId="0" borderId="3" xfId="0" applyBorder="1"/>
    <xf numFmtId="164" fontId="6" fillId="0" borderId="0" xfId="0" applyNumberFormat="1" applyFont="1"/>
    <xf numFmtId="1" fontId="0" fillId="0" borderId="0" xfId="0" applyNumberFormat="1"/>
    <xf numFmtId="1" fontId="0" fillId="0" borderId="3" xfId="0" applyNumberFormat="1" applyBorder="1"/>
    <xf numFmtId="165" fontId="0" fillId="0" borderId="0" xfId="0" applyNumberFormat="1"/>
    <xf numFmtId="166" fontId="0" fillId="0" borderId="0" xfId="0" applyNumberFormat="1"/>
    <xf numFmtId="44" fontId="0" fillId="0" borderId="0" xfId="0" applyNumberFormat="1"/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6" fontId="0" fillId="0" borderId="4" xfId="0" applyNumberFormat="1" applyBorder="1"/>
    <xf numFmtId="167" fontId="0" fillId="0" borderId="5" xfId="0" applyNumberFormat="1" applyBorder="1"/>
    <xf numFmtId="166" fontId="6" fillId="0" borderId="4" xfId="0" applyNumberFormat="1" applyFont="1" applyBorder="1"/>
    <xf numFmtId="166" fontId="0" fillId="2" borderId="4" xfId="0" applyNumberFormat="1" applyFill="1" applyBorder="1"/>
    <xf numFmtId="2" fontId="6" fillId="0" borderId="4" xfId="0" applyNumberFormat="1" applyFont="1" applyBorder="1"/>
    <xf numFmtId="0" fontId="6" fillId="0" borderId="4" xfId="0" applyFont="1" applyBorder="1"/>
    <xf numFmtId="167" fontId="6" fillId="0" borderId="4" xfId="0" applyNumberFormat="1" applyFont="1" applyBorder="1"/>
    <xf numFmtId="0" fontId="0" fillId="0" borderId="4" xfId="0" applyBorder="1"/>
    <xf numFmtId="44" fontId="0" fillId="0" borderId="7" xfId="0" applyNumberFormat="1" applyBorder="1"/>
    <xf numFmtId="166" fontId="0" fillId="2" borderId="6" xfId="0" applyNumberFormat="1" applyFill="1" applyBorder="1"/>
    <xf numFmtId="166" fontId="6" fillId="0" borderId="6" xfId="0" applyNumberFormat="1" applyFont="1" applyBorder="1"/>
    <xf numFmtId="0" fontId="0" fillId="2" borderId="6" xfId="0" applyFill="1" applyBorder="1"/>
    <xf numFmtId="0" fontId="6" fillId="0" borderId="6" xfId="0" applyFont="1" applyBorder="1"/>
    <xf numFmtId="0" fontId="3" fillId="0" borderId="6" xfId="0" applyFont="1" applyBorder="1"/>
    <xf numFmtId="0" fontId="4" fillId="0" borderId="6" xfId="0" applyFont="1" applyBorder="1" applyAlignment="1">
      <alignment horizontal="center"/>
    </xf>
    <xf numFmtId="166" fontId="0" fillId="0" borderId="9" xfId="0" applyNumberFormat="1" applyBorder="1"/>
    <xf numFmtId="166" fontId="0" fillId="2" borderId="8" xfId="0" applyNumberFormat="1" applyFill="1" applyBorder="1"/>
    <xf numFmtId="166" fontId="6" fillId="0" borderId="8" xfId="0" applyNumberFormat="1" applyFont="1" applyBorder="1"/>
    <xf numFmtId="0" fontId="0" fillId="2" borderId="8" xfId="0" applyFill="1" applyBorder="1"/>
    <xf numFmtId="0" fontId="6" fillId="0" borderId="8" xfId="0" applyFont="1" applyBorder="1"/>
    <xf numFmtId="0" fontId="3" fillId="0" borderId="8" xfId="0" applyFont="1" applyBorder="1"/>
    <xf numFmtId="0" fontId="4" fillId="0" borderId="8" xfId="0" applyFont="1" applyBorder="1" applyAlignment="1">
      <alignment horizontal="center"/>
    </xf>
    <xf numFmtId="167" fontId="6" fillId="0" borderId="8" xfId="0" applyNumberFormat="1" applyFont="1" applyBorder="1"/>
    <xf numFmtId="0" fontId="3" fillId="0" borderId="8" xfId="0" applyFont="1" applyBorder="1" applyAlignment="1">
      <alignment horizontal="left"/>
    </xf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0" borderId="8" xfId="0" applyBorder="1" applyAlignment="1">
      <alignment horizontal="right"/>
    </xf>
    <xf numFmtId="0" fontId="6" fillId="2" borderId="10" xfId="0" applyFont="1" applyFill="1" applyBorder="1"/>
    <xf numFmtId="0" fontId="6" fillId="2" borderId="0" xfId="0" applyFont="1" applyFill="1" applyAlignment="1">
      <alignment horizontal="right"/>
    </xf>
    <xf numFmtId="0" fontId="6" fillId="2" borderId="0" xfId="0" applyFont="1" applyFill="1"/>
    <xf numFmtId="166" fontId="0" fillId="2" borderId="11" xfId="0" applyNumberFormat="1" applyFill="1" applyBorder="1"/>
    <xf numFmtId="0" fontId="0" fillId="2" borderId="0" xfId="0" applyFill="1" applyAlignment="1">
      <alignment horizontal="right"/>
    </xf>
    <xf numFmtId="0" fontId="0" fillId="2" borderId="0" xfId="0" applyFill="1"/>
    <xf numFmtId="0" fontId="6" fillId="0" borderId="9" xfId="0" applyFont="1" applyBorder="1"/>
    <xf numFmtId="0" fontId="6" fillId="0" borderId="9" xfId="0" applyFont="1" applyBorder="1" applyAlignment="1">
      <alignment horizontal="right"/>
    </xf>
    <xf numFmtId="0" fontId="8" fillId="0" borderId="9" xfId="0" applyFont="1" applyBorder="1" applyAlignment="1">
      <alignment horizontal="center"/>
    </xf>
    <xf numFmtId="167" fontId="9" fillId="0" borderId="9" xfId="0" applyNumberFormat="1" applyFont="1" applyBorder="1" applyAlignment="1">
      <alignment horizontal="center"/>
    </xf>
    <xf numFmtId="167" fontId="9" fillId="0" borderId="7" xfId="0" applyNumberFormat="1" applyFont="1" applyBorder="1" applyAlignment="1">
      <alignment horizontal="center"/>
    </xf>
    <xf numFmtId="167" fontId="9" fillId="0" borderId="5" xfId="0" applyNumberFormat="1" applyFont="1" applyBorder="1" applyAlignment="1">
      <alignment horizontal="center"/>
    </xf>
    <xf numFmtId="0" fontId="6" fillId="2" borderId="8" xfId="0" applyFont="1" applyFill="1" applyBorder="1"/>
    <xf numFmtId="167" fontId="0" fillId="0" borderId="0" xfId="0" applyNumberFormat="1"/>
    <xf numFmtId="44" fontId="4" fillId="0" borderId="0" xfId="0" applyNumberFormat="1" applyFont="1" applyAlignment="1">
      <alignment horizontal="center"/>
    </xf>
    <xf numFmtId="0" fontId="6" fillId="2" borderId="12" xfId="0" applyFont="1" applyFill="1" applyBorder="1"/>
    <xf numFmtId="0" fontId="6" fillId="2" borderId="13" xfId="0" applyFont="1" applyFill="1" applyBorder="1" applyAlignment="1">
      <alignment horizontal="right"/>
    </xf>
    <xf numFmtId="0" fontId="0" fillId="2" borderId="13" xfId="0" applyFill="1" applyBorder="1"/>
    <xf numFmtId="165" fontId="0" fillId="2" borderId="13" xfId="0" applyNumberFormat="1" applyFill="1" applyBorder="1"/>
    <xf numFmtId="0" fontId="0" fillId="2" borderId="14" xfId="0" applyFill="1" applyBorder="1"/>
    <xf numFmtId="165" fontId="0" fillId="2" borderId="15" xfId="0" applyNumberFormat="1" applyFill="1" applyBorder="1"/>
    <xf numFmtId="14" fontId="3" fillId="0" borderId="0" xfId="1" applyNumberFormat="1" applyFont="1" applyAlignment="1">
      <alignment horizontal="center"/>
    </xf>
    <xf numFmtId="165" fontId="6" fillId="0" borderId="8" xfId="0" applyNumberFormat="1" applyFont="1" applyBorder="1"/>
    <xf numFmtId="165" fontId="0" fillId="0" borderId="8" xfId="0" applyNumberFormat="1" applyBorder="1"/>
    <xf numFmtId="168" fontId="0" fillId="2" borderId="13" xfId="0" applyNumberFormat="1" applyFill="1" applyBorder="1"/>
    <xf numFmtId="165" fontId="0" fillId="0" borderId="8" xfId="0" applyNumberFormat="1" applyBorder="1" applyAlignment="1">
      <alignment horizontal="right"/>
    </xf>
    <xf numFmtId="44" fontId="3" fillId="0" borderId="0" xfId="1" applyFont="1" applyAlignment="1">
      <alignment horizontal="left"/>
    </xf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4.7222222222218744E-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6.4983842093057784E-2"/>
          <c:y val="8.5608700062396043E-2"/>
          <c:w val="0.92741434838554326"/>
          <c:h val="0.90335291299953424"/>
        </c:manualLayout>
      </c:layout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4.4158231111664347E-3"/>
                  <c:y val="-3.215540428378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A1-4F86-ADCA-F9F8C50BC4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('Budget 2019'!$C$4,'Budget 2019'!$E$4,'Budget 2019'!$G$4,'Budget 2019'!$I$4,'Budget 2019'!$K$4,'Budget 2019'!$M$4,'Budget 2019'!$O$4)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 formatCode="0_ ;[Red]\-0\ ">
                  <c:v>2018</c:v>
                </c:pt>
              </c:numCache>
            </c:numRef>
          </c:cat>
          <c:val>
            <c:numRef>
              <c:f>('Budget 2019'!$C$32,'Budget 2019'!$E$32,'Budget 2019'!$G$32,'Budget 2019'!$I$32,'Budget 2019'!$K$32,'Budget 2019'!$M$32,'Budget 2019'!$O$32)</c:f>
              <c:numCache>
                <c:formatCode>General</c:formatCode>
                <c:ptCount val="7"/>
                <c:pt idx="0" formatCode="#\ ##0.00_ ;[Red]\-#\ ##0.00\ ">
                  <c:v>-12028.25</c:v>
                </c:pt>
                <c:pt idx="1">
                  <c:v>4516.3499999999985</c:v>
                </c:pt>
                <c:pt idx="2" formatCode="0.00">
                  <c:v>1528.5999999999985</c:v>
                </c:pt>
                <c:pt idx="3" formatCode="0.00_ ;[Red]\-0.00\ ">
                  <c:v>-3904.0499999999993</c:v>
                </c:pt>
                <c:pt idx="4" formatCode="#\ ##0.00_ ;[Red]\-#\ ##0.00\ ">
                  <c:v>3087.0999999999985</c:v>
                </c:pt>
                <c:pt idx="5" formatCode="#\ ##0.00_ ;[Red]\-#\ ##0.00\ ">
                  <c:v>3336.5</c:v>
                </c:pt>
                <c:pt idx="6" formatCode="0_ ;[Red]\-0\ ">
                  <c:v>-6148.4400000000005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A1-4F86-ADCA-F9F8C50BC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16864"/>
        <c:axId val="104744064"/>
      </c:lineChart>
      <c:catAx>
        <c:axId val="10331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4744064"/>
        <c:crosses val="autoZero"/>
        <c:auto val="1"/>
        <c:lblAlgn val="ctr"/>
        <c:lblOffset val="100"/>
        <c:noMultiLvlLbl val="0"/>
      </c:catAx>
      <c:valAx>
        <c:axId val="10474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_ ;[Red]\-#\ 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3316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714943153684E-2"/>
          <c:y val="2.4070503382199172E-2"/>
          <c:w val="0.78313090025275822"/>
          <c:h val="0.951858993235601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Jaktprov!$A$7</c:f>
              <c:strCache>
                <c:ptCount val="1"/>
                <c:pt idx="0">
                  <c:v>Intäkter</c:v>
                </c:pt>
              </c:strCache>
            </c:strRef>
          </c:tx>
          <c:invertIfNegative val="0"/>
          <c:cat>
            <c:strRef>
              <c:f>Jaktprov!$B$6:$F$6</c:f>
              <c:strCache>
                <c:ptCount val="5"/>
                <c:pt idx="0">
                  <c:v>Budget </c:v>
                </c:pt>
                <c:pt idx="2">
                  <c:v>Årets resultat</c:v>
                </c:pt>
                <c:pt idx="4">
                  <c:v>Diff mot budget</c:v>
                </c:pt>
              </c:strCache>
            </c:strRef>
          </c:cat>
          <c:val>
            <c:numRef>
              <c:f>Jaktprov!$B$7:$F$7</c:f>
              <c:numCache>
                <c:formatCode>0.00_ ;[Red]\-0.00\ </c:formatCode>
                <c:ptCount val="5"/>
                <c:pt idx="0">
                  <c:v>18000</c:v>
                </c:pt>
                <c:pt idx="2">
                  <c:v>9900</c:v>
                </c:pt>
                <c:pt idx="4" formatCode="_(&quot;kr&quot;* #,##0.00_);_(&quot;kr&quot;* \(#,##0.00\);_(&quot;kr&quot;* &quot;-&quot;??_);_(@_)">
                  <c:v>-8100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3-4588-A08B-F84A9079264A}"/>
            </c:ext>
          </c:extLst>
        </c:ser>
        <c:ser>
          <c:idx val="1"/>
          <c:order val="1"/>
          <c:tx>
            <c:strRef>
              <c:f>Jaktprov!$A$8</c:f>
              <c:strCache>
                <c:ptCount val="1"/>
                <c:pt idx="0">
                  <c:v>Kostnader</c:v>
                </c:pt>
              </c:strCache>
            </c:strRef>
          </c:tx>
          <c:invertIfNegative val="0"/>
          <c:cat>
            <c:strRef>
              <c:f>Jaktprov!$B$6:$F$6</c:f>
              <c:strCache>
                <c:ptCount val="5"/>
                <c:pt idx="0">
                  <c:v>Budget </c:v>
                </c:pt>
                <c:pt idx="2">
                  <c:v>Årets resultat</c:v>
                </c:pt>
                <c:pt idx="4">
                  <c:v>Diff mot budget</c:v>
                </c:pt>
              </c:strCache>
            </c:strRef>
          </c:cat>
          <c:val>
            <c:numRef>
              <c:f>Jaktprov!$B$8:$F$8</c:f>
              <c:numCache>
                <c:formatCode>0.00_ ;[Red]\-0.00\ </c:formatCode>
                <c:ptCount val="5"/>
                <c:pt idx="0">
                  <c:v>-5000</c:v>
                </c:pt>
                <c:pt idx="2">
                  <c:v>-6988.75</c:v>
                </c:pt>
                <c:pt idx="4" formatCode="_(&quot;kr&quot;* #,##0.00_);_(&quot;kr&quot;* \(#,##0.00\);_(&quot;kr&quot;* &quot;-&quot;??_);_(@_)">
                  <c:v>-1988.75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3-4588-A08B-F84A9079264A}"/>
            </c:ext>
          </c:extLst>
        </c:ser>
        <c:ser>
          <c:idx val="2"/>
          <c:order val="2"/>
          <c:tx>
            <c:strRef>
              <c:f>Jaktprov!$A$9</c:f>
              <c:strCache>
                <c:ptCount val="1"/>
                <c:pt idx="0">
                  <c:v>Resultat</c:v>
                </c:pt>
              </c:strCache>
            </c:strRef>
          </c:tx>
          <c:invertIfNegative val="0"/>
          <c:cat>
            <c:strRef>
              <c:f>Jaktprov!$B$6:$F$6</c:f>
              <c:strCache>
                <c:ptCount val="5"/>
                <c:pt idx="0">
                  <c:v>Budget </c:v>
                </c:pt>
                <c:pt idx="2">
                  <c:v>Årets resultat</c:v>
                </c:pt>
                <c:pt idx="4">
                  <c:v>Diff mot budget</c:v>
                </c:pt>
              </c:strCache>
            </c:strRef>
          </c:cat>
          <c:val>
            <c:numRef>
              <c:f>Jaktprov!$B$9:$F$9</c:f>
              <c:numCache>
                <c:formatCode>0.00_ ;[Red]\-0.00\ </c:formatCode>
                <c:ptCount val="5"/>
                <c:pt idx="0">
                  <c:v>13000</c:v>
                </c:pt>
                <c:pt idx="2">
                  <c:v>2911.25</c:v>
                </c:pt>
                <c:pt idx="4" formatCode="_(&quot;kr&quot;* #,##0.00_);_(&quot;kr&quot;* \(#,##0.00\);_(&quot;kr&quot;* &quot;-&quot;??_);_(@_)">
                  <c:v>-10088.75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13-4588-A08B-F84A90792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06752"/>
        <c:axId val="104908288"/>
      </c:barChart>
      <c:catAx>
        <c:axId val="10490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908288"/>
        <c:crosses val="autoZero"/>
        <c:auto val="1"/>
        <c:lblAlgn val="ctr"/>
        <c:lblOffset val="100"/>
        <c:noMultiLvlLbl val="0"/>
      </c:catAx>
      <c:valAx>
        <c:axId val="104908288"/>
        <c:scaling>
          <c:orientation val="minMax"/>
        </c:scaling>
        <c:delete val="0"/>
        <c:axPos val="l"/>
        <c:majorGridlines/>
        <c:numFmt formatCode="0.00_ ;[Red]\-0.00\ " sourceLinked="1"/>
        <c:majorTickMark val="out"/>
        <c:minorTickMark val="none"/>
        <c:tickLblPos val="nextTo"/>
        <c:crossAx val="104906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Utställning!$A$8</c:f>
              <c:strCache>
                <c:ptCount val="1"/>
                <c:pt idx="0">
                  <c:v>Intäkter</c:v>
                </c:pt>
              </c:strCache>
            </c:strRef>
          </c:tx>
          <c:invertIfNegative val="0"/>
          <c:cat>
            <c:strRef>
              <c:f>Utställning!$B$7:$F$7</c:f>
              <c:strCache>
                <c:ptCount val="5"/>
                <c:pt idx="0">
                  <c:v>Budget </c:v>
                </c:pt>
                <c:pt idx="2">
                  <c:v>Årets resultat</c:v>
                </c:pt>
                <c:pt idx="4">
                  <c:v>Diff mot budget</c:v>
                </c:pt>
              </c:strCache>
            </c:strRef>
          </c:cat>
          <c:val>
            <c:numRef>
              <c:f>Utställning!$B$8:$F$8</c:f>
              <c:numCache>
                <c:formatCode>0.00_ ;[Red]\-0.00\ </c:formatCode>
                <c:ptCount val="5"/>
                <c:pt idx="0">
                  <c:v>5000</c:v>
                </c:pt>
                <c:pt idx="2">
                  <c:v>5800</c:v>
                </c:pt>
                <c:pt idx="4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E-4F17-935A-4A6C2E849406}"/>
            </c:ext>
          </c:extLst>
        </c:ser>
        <c:ser>
          <c:idx val="1"/>
          <c:order val="1"/>
          <c:tx>
            <c:strRef>
              <c:f>Utställning!$A$9</c:f>
              <c:strCache>
                <c:ptCount val="1"/>
                <c:pt idx="0">
                  <c:v>kostnader</c:v>
                </c:pt>
              </c:strCache>
            </c:strRef>
          </c:tx>
          <c:invertIfNegative val="0"/>
          <c:cat>
            <c:strRef>
              <c:f>Utställning!$B$7:$F$7</c:f>
              <c:strCache>
                <c:ptCount val="5"/>
                <c:pt idx="0">
                  <c:v>Budget </c:v>
                </c:pt>
                <c:pt idx="2">
                  <c:v>Årets resultat</c:v>
                </c:pt>
                <c:pt idx="4">
                  <c:v>Diff mot budget</c:v>
                </c:pt>
              </c:strCache>
            </c:strRef>
          </c:cat>
          <c:val>
            <c:numRef>
              <c:f>Utställning!$B$9:$F$9</c:f>
              <c:numCache>
                <c:formatCode>0.00_ ;[Red]\-0.00\ </c:formatCode>
                <c:ptCount val="5"/>
                <c:pt idx="0">
                  <c:v>-3000</c:v>
                </c:pt>
                <c:pt idx="2">
                  <c:v>-4159</c:v>
                </c:pt>
                <c:pt idx="4">
                  <c:v>-1159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E-4F17-935A-4A6C2E849406}"/>
            </c:ext>
          </c:extLst>
        </c:ser>
        <c:ser>
          <c:idx val="2"/>
          <c:order val="2"/>
          <c:tx>
            <c:strRef>
              <c:f>Utställning!$A$10</c:f>
              <c:strCache>
                <c:ptCount val="1"/>
                <c:pt idx="0">
                  <c:v>Resultat</c:v>
                </c:pt>
              </c:strCache>
            </c:strRef>
          </c:tx>
          <c:invertIfNegative val="0"/>
          <c:cat>
            <c:strRef>
              <c:f>Utställning!$B$7:$F$7</c:f>
              <c:strCache>
                <c:ptCount val="5"/>
                <c:pt idx="0">
                  <c:v>Budget </c:v>
                </c:pt>
                <c:pt idx="2">
                  <c:v>Årets resultat</c:v>
                </c:pt>
                <c:pt idx="4">
                  <c:v>Diff mot budget</c:v>
                </c:pt>
              </c:strCache>
            </c:strRef>
          </c:cat>
          <c:val>
            <c:numRef>
              <c:f>Utställning!$B$10:$F$10</c:f>
              <c:numCache>
                <c:formatCode>0.00_ ;[Red]\-0.00\ </c:formatCode>
                <c:ptCount val="5"/>
                <c:pt idx="0">
                  <c:v>2000</c:v>
                </c:pt>
                <c:pt idx="2">
                  <c:v>1641</c:v>
                </c:pt>
                <c:pt idx="4">
                  <c:v>-359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1E-4F17-935A-4A6C2E849406}"/>
            </c:ext>
          </c:extLst>
        </c:ser>
        <c:ser>
          <c:idx val="3"/>
          <c:order val="3"/>
          <c:tx>
            <c:strRef>
              <c:f>Utställning!$D$3</c:f>
              <c:strCache>
                <c:ptCount val="1"/>
                <c:pt idx="0">
                  <c:v>Utställning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A01E-4F17-935A-4A6C2E849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06720"/>
        <c:axId val="106208256"/>
      </c:barChart>
      <c:catAx>
        <c:axId val="10620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208256"/>
        <c:crosses val="autoZero"/>
        <c:auto val="1"/>
        <c:lblAlgn val="ctr"/>
        <c:lblOffset val="100"/>
        <c:noMultiLvlLbl val="0"/>
      </c:catAx>
      <c:valAx>
        <c:axId val="106208256"/>
        <c:scaling>
          <c:orientation val="minMax"/>
        </c:scaling>
        <c:delete val="0"/>
        <c:axPos val="l"/>
        <c:majorGridlines/>
        <c:numFmt formatCode="0.00_ ;[Red]\-0.00\ " sourceLinked="1"/>
        <c:majorTickMark val="out"/>
        <c:minorTickMark val="none"/>
        <c:tickLblPos val="nextTo"/>
        <c:crossAx val="106206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28862</xdr:colOff>
      <xdr:row>38</xdr:row>
      <xdr:rowOff>46083</xdr:rowOff>
    </xdr:from>
    <xdr:to>
      <xdr:col>14</xdr:col>
      <xdr:colOff>363682</xdr:colOff>
      <xdr:row>71</xdr:row>
      <xdr:rowOff>173183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CA53714-8C24-46A0-B6E6-E0D643F88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10</xdr:row>
      <xdr:rowOff>133350</xdr:rowOff>
    </xdr:from>
    <xdr:to>
      <xdr:col>13</xdr:col>
      <xdr:colOff>266700</xdr:colOff>
      <xdr:row>41</xdr:row>
      <xdr:rowOff>85725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0044990-4A00-4E3C-B8A9-A8F860CD08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571499</xdr:colOff>
      <xdr:row>4</xdr:row>
      <xdr:rowOff>180974</xdr:rowOff>
    </xdr:from>
    <xdr:to>
      <xdr:col>20</xdr:col>
      <xdr:colOff>47624</xdr:colOff>
      <xdr:row>35</xdr:row>
      <xdr:rowOff>133349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na%20Dokument\Beagleklubben\Kassabok\Nya%20Kassaboken%20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ya%20Kassaboken%20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na%20Dokument\Beagleklubben\Kassabok\Nya%20Kassaboken%2020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na%20Dokument\Beagleklubben\Kassabok\Nya%20Kassaboken%20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na%20Dokument\Beagleklubben\Kassabok\Nya%20Kassaboken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Nya%20Kassaboken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Mats/Mina%20dokument/Jakt/Beagleklubben/Kassabok/Nya%20Kassaboken%20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ya%20Kassaboken%20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Nya%20Kassaboke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2"/>
      <sheetName val="Resltat &amp; Balansräkinng 2012"/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Utställning"/>
      <sheetName val="Jaktprov"/>
      <sheetName val="Blad1"/>
    </sheetNames>
    <sheetDataSet>
      <sheetData sheetId="0" refreshError="1"/>
      <sheetData sheetId="1" refreshError="1"/>
      <sheetData sheetId="2" refreshError="1">
        <row r="11">
          <cell r="B11" t="str">
            <v>4130-Drevprov kostnader</v>
          </cell>
          <cell r="O11">
            <v>-150</v>
          </cell>
        </row>
        <row r="12">
          <cell r="B12" t="str">
            <v>3111-Drevprov Intäkter</v>
          </cell>
          <cell r="O12">
            <v>4950</v>
          </cell>
        </row>
        <row r="13">
          <cell r="B13" t="str">
            <v>3320-Annons/Sponsring</v>
          </cell>
          <cell r="O13">
            <v>0</v>
          </cell>
        </row>
        <row r="14">
          <cell r="B14" t="str">
            <v>6211-Telefon</v>
          </cell>
          <cell r="O14">
            <v>0</v>
          </cell>
        </row>
        <row r="15">
          <cell r="B15" t="str">
            <v>6250-Porto</v>
          </cell>
          <cell r="O15">
            <v>-706</v>
          </cell>
        </row>
        <row r="16">
          <cell r="B16" t="str">
            <v>3110-Utställning Intäkter</v>
          </cell>
          <cell r="O16">
            <v>6100</v>
          </cell>
        </row>
        <row r="17">
          <cell r="B17" t="str">
            <v>4110-Utställning kostnader</v>
          </cell>
          <cell r="O17">
            <v>-2765</v>
          </cell>
        </row>
        <row r="18">
          <cell r="B18" t="str">
            <v>3120-Intäkter Lotteri</v>
          </cell>
          <cell r="O18">
            <v>0</v>
          </cell>
        </row>
        <row r="19">
          <cell r="B19" t="str">
            <v>5800-Resekostnader</v>
          </cell>
          <cell r="O19">
            <v>-2738</v>
          </cell>
        </row>
        <row r="20">
          <cell r="B20" t="str">
            <v>3900-Medlemsavgifer</v>
          </cell>
          <cell r="O20">
            <v>2235</v>
          </cell>
        </row>
        <row r="21">
          <cell r="B21" t="str">
            <v>3540-Försäljning kläder/material</v>
          </cell>
          <cell r="O21">
            <v>0</v>
          </cell>
        </row>
        <row r="22">
          <cell r="B22" t="str">
            <v>4131-Konferans/möte</v>
          </cell>
          <cell r="O22">
            <v>-4594</v>
          </cell>
        </row>
        <row r="23">
          <cell r="B23" t="str">
            <v>5801-Resekostnader Drevprov</v>
          </cell>
          <cell r="O23">
            <v>0</v>
          </cell>
        </row>
        <row r="24">
          <cell r="B24" t="str">
            <v>5830-Kost &amp; Logi Drevprov</v>
          </cell>
          <cell r="O24">
            <v>-6290</v>
          </cell>
        </row>
        <row r="25">
          <cell r="B25" t="str">
            <v>5802-Drivmedel Drevprov</v>
          </cell>
          <cell r="O25">
            <v>-462</v>
          </cell>
        </row>
        <row r="26">
          <cell r="B26" t="str">
            <v>6570-Bankkostnader</v>
          </cell>
          <cell r="O26">
            <v>-604.5</v>
          </cell>
        </row>
        <row r="27">
          <cell r="B27" t="str">
            <v>4000-Inköp Övrigt</v>
          </cell>
          <cell r="O27">
            <v>-3666.75</v>
          </cell>
        </row>
        <row r="28">
          <cell r="B28" t="str">
            <v>4040-inköp kläder/material</v>
          </cell>
          <cell r="O28">
            <v>-2363</v>
          </cell>
        </row>
        <row r="29">
          <cell r="B29" t="str">
            <v>4020- inköp lotteri</v>
          </cell>
          <cell r="O29">
            <v>0</v>
          </cell>
        </row>
        <row r="30">
          <cell r="B30" t="str">
            <v>3130 intäkter HKGF</v>
          </cell>
          <cell r="O30">
            <v>5440</v>
          </cell>
        </row>
        <row r="31">
          <cell r="B31" t="str">
            <v>4130 kostnade HKGF</v>
          </cell>
          <cell r="O31">
            <v>-6414</v>
          </cell>
        </row>
        <row r="32">
          <cell r="B32" t="str">
            <v>q</v>
          </cell>
        </row>
        <row r="33">
          <cell r="B33" t="str">
            <v>r</v>
          </cell>
        </row>
        <row r="34">
          <cell r="B34" t="str">
            <v>s</v>
          </cell>
        </row>
        <row r="35">
          <cell r="B35" t="str">
            <v>t</v>
          </cell>
        </row>
        <row r="36">
          <cell r="B36" t="str">
            <v>u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2"/>
      <sheetName val="Resltat &amp; Balansräkinng 2012"/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Utställning"/>
      <sheetName val="Jaktprov"/>
      <sheetName val="Blad1"/>
    </sheetNames>
    <sheetDataSet>
      <sheetData sheetId="0"/>
      <sheetData sheetId="1"/>
      <sheetData sheetId="2">
        <row r="11">
          <cell r="B11" t="str">
            <v>4130-Drevprov kostnader</v>
          </cell>
        </row>
        <row r="12">
          <cell r="B12" t="str">
            <v>3111-Drevprov Intäkter</v>
          </cell>
        </row>
        <row r="13">
          <cell r="B13" t="str">
            <v>3320-Annons/Sponsring</v>
          </cell>
        </row>
        <row r="14">
          <cell r="B14" t="str">
            <v>6211-Telefon</v>
          </cell>
        </row>
        <row r="15">
          <cell r="B15" t="str">
            <v>6250-Porto</v>
          </cell>
        </row>
        <row r="16">
          <cell r="B16" t="str">
            <v>3110-Utställning Intäkter</v>
          </cell>
        </row>
        <row r="17">
          <cell r="B17" t="str">
            <v>4110-Utställning kostnader</v>
          </cell>
        </row>
        <row r="18">
          <cell r="B18" t="str">
            <v>3120-Intäkter Lotteri</v>
          </cell>
        </row>
        <row r="19">
          <cell r="B19" t="str">
            <v>5800-Resekostnader</v>
          </cell>
        </row>
        <row r="20">
          <cell r="B20" t="str">
            <v>3900-Medlemsavgifer</v>
          </cell>
        </row>
        <row r="21">
          <cell r="B21" t="str">
            <v>3540-Försäljning kläder/material</v>
          </cell>
        </row>
        <row r="22">
          <cell r="B22" t="str">
            <v>4131-Konferans/möte</v>
          </cell>
        </row>
        <row r="23">
          <cell r="B23" t="str">
            <v>5801-Resekostnader Drevprov</v>
          </cell>
        </row>
        <row r="24">
          <cell r="B24" t="str">
            <v>5830-Kost &amp; Logi Drevprov</v>
          </cell>
        </row>
        <row r="25">
          <cell r="B25" t="str">
            <v>5802-Drivmedel Drevprov</v>
          </cell>
        </row>
        <row r="26">
          <cell r="B26" t="str">
            <v>6570-Bankkostnader</v>
          </cell>
        </row>
        <row r="27">
          <cell r="B27" t="str">
            <v>4000-Inköp Övrigt</v>
          </cell>
        </row>
        <row r="28">
          <cell r="B28" t="str">
            <v>4040-inköp kläder/material</v>
          </cell>
        </row>
        <row r="29">
          <cell r="B29" t="str">
            <v>4020- inköp lotteri</v>
          </cell>
        </row>
        <row r="30">
          <cell r="B30" t="str">
            <v>3130 intäkter HKGF</v>
          </cell>
        </row>
        <row r="31">
          <cell r="B31" t="str">
            <v>4130 kostnade HKGF</v>
          </cell>
        </row>
        <row r="32">
          <cell r="B32" t="str">
            <v>q</v>
          </cell>
        </row>
        <row r="33">
          <cell r="B33" t="str">
            <v>r</v>
          </cell>
        </row>
        <row r="34">
          <cell r="B34" t="str">
            <v>s</v>
          </cell>
        </row>
        <row r="35">
          <cell r="B35" t="str">
            <v>t</v>
          </cell>
        </row>
        <row r="36">
          <cell r="B36" t="str">
            <v>u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Utställning"/>
      <sheetName val="Jaktprov"/>
      <sheetName val="Resltat &amp; Balansräkinng 2011"/>
    </sheetNames>
    <sheetDataSet>
      <sheetData sheetId="0">
        <row r="11">
          <cell r="B11" t="str">
            <v>4130-Drevprov kostnader</v>
          </cell>
        </row>
        <row r="12">
          <cell r="B12" t="str">
            <v>3111-Drevprov Intäkter</v>
          </cell>
        </row>
        <row r="13">
          <cell r="B13" t="str">
            <v>3320-Annons/Sponsring</v>
          </cell>
        </row>
        <row r="14">
          <cell r="B14" t="str">
            <v>6211-Telefon</v>
          </cell>
        </row>
        <row r="15">
          <cell r="B15" t="str">
            <v>6250-Porto</v>
          </cell>
        </row>
        <row r="16">
          <cell r="B16" t="str">
            <v>3110-Utställning Intäkter</v>
          </cell>
        </row>
        <row r="17">
          <cell r="B17" t="str">
            <v>4110-Utställning kostnader</v>
          </cell>
        </row>
        <row r="18">
          <cell r="B18" t="str">
            <v>3120-Intäkter Lotteri</v>
          </cell>
        </row>
        <row r="19">
          <cell r="B19" t="str">
            <v>5800-Resekostnader</v>
          </cell>
        </row>
        <row r="20">
          <cell r="B20" t="str">
            <v>3900-Medlemsavgifer</v>
          </cell>
        </row>
        <row r="21">
          <cell r="B21" t="str">
            <v>3540-Försäljning kläder/material</v>
          </cell>
        </row>
        <row r="22">
          <cell r="B22" t="str">
            <v>4131-Konferans/möte</v>
          </cell>
        </row>
        <row r="23">
          <cell r="B23" t="str">
            <v>5801-Resekostnader Drevprov</v>
          </cell>
        </row>
        <row r="24">
          <cell r="B24" t="str">
            <v>5830-Kost &amp; Logi Drevprov</v>
          </cell>
        </row>
        <row r="25">
          <cell r="B25" t="str">
            <v>5802-Drivmedel Drevprov</v>
          </cell>
        </row>
        <row r="26">
          <cell r="B26" t="str">
            <v>6570-Bankkostnader</v>
          </cell>
        </row>
        <row r="27">
          <cell r="B27" t="str">
            <v>4000-Inköp Övrigt</v>
          </cell>
        </row>
        <row r="28">
          <cell r="B28" t="str">
            <v>Ränteintäckter</v>
          </cell>
        </row>
        <row r="29">
          <cell r="B29" t="str">
            <v>n</v>
          </cell>
        </row>
        <row r="30">
          <cell r="B30" t="str">
            <v>o</v>
          </cell>
        </row>
        <row r="31">
          <cell r="B31" t="str">
            <v>p</v>
          </cell>
        </row>
        <row r="32">
          <cell r="B32" t="str">
            <v>q</v>
          </cell>
        </row>
        <row r="33">
          <cell r="B33" t="str">
            <v>r</v>
          </cell>
        </row>
        <row r="34">
          <cell r="B34" t="str">
            <v>s</v>
          </cell>
        </row>
        <row r="35">
          <cell r="B35" t="str">
            <v>t</v>
          </cell>
        </row>
        <row r="36">
          <cell r="B36" t="str">
            <v>u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3"/>
      <sheetName val="Jaktprov"/>
      <sheetName val="Utställning"/>
      <sheetName val="Resltat &amp; Balansräkinng 2013"/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Blad1"/>
    </sheetNames>
    <sheetDataSet>
      <sheetData sheetId="0">
        <row r="3">
          <cell r="E3" t="str">
            <v xml:space="preserve">Resultat </v>
          </cell>
        </row>
        <row r="4">
          <cell r="E4">
            <v>2013</v>
          </cell>
        </row>
        <row r="6">
          <cell r="E6">
            <v>-600</v>
          </cell>
        </row>
        <row r="7">
          <cell r="E7">
            <v>16450</v>
          </cell>
        </row>
        <row r="8">
          <cell r="E8">
            <v>1500</v>
          </cell>
        </row>
        <row r="9">
          <cell r="E9">
            <v>0</v>
          </cell>
        </row>
        <row r="10">
          <cell r="E10">
            <v>-720</v>
          </cell>
        </row>
        <row r="11">
          <cell r="E11">
            <v>2800</v>
          </cell>
        </row>
        <row r="12">
          <cell r="E12">
            <v>-1938</v>
          </cell>
        </row>
        <row r="13">
          <cell r="E13">
            <v>1800</v>
          </cell>
        </row>
        <row r="14">
          <cell r="E14">
            <v>0</v>
          </cell>
        </row>
        <row r="15">
          <cell r="E15">
            <v>1785</v>
          </cell>
        </row>
        <row r="16">
          <cell r="E16">
            <v>0</v>
          </cell>
        </row>
        <row r="17">
          <cell r="E17">
            <v>-1892.9</v>
          </cell>
        </row>
        <row r="18">
          <cell r="E18">
            <v>-2279</v>
          </cell>
        </row>
        <row r="19">
          <cell r="E19">
            <v>-9400</v>
          </cell>
        </row>
        <row r="20">
          <cell r="E20">
            <v>0</v>
          </cell>
        </row>
        <row r="21">
          <cell r="E21">
            <v>-856</v>
          </cell>
        </row>
        <row r="22">
          <cell r="E22">
            <v>-1605.75</v>
          </cell>
        </row>
        <row r="23">
          <cell r="E23">
            <v>0</v>
          </cell>
        </row>
        <row r="24">
          <cell r="E24">
            <v>-105</v>
          </cell>
        </row>
        <row r="25">
          <cell r="E25">
            <v>6750</v>
          </cell>
        </row>
        <row r="26">
          <cell r="E26">
            <v>-7172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4"/>
      <sheetName val="Jaktprov "/>
      <sheetName val="Blad2"/>
      <sheetName val="Utställning"/>
      <sheetName val="Resltat &amp; Balansräkinng "/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Blad1"/>
    </sheetNames>
    <sheetDataSet>
      <sheetData sheetId="0">
        <row r="6">
          <cell r="C6">
            <v>-1000</v>
          </cell>
          <cell r="D6">
            <v>-1900</v>
          </cell>
        </row>
        <row r="7">
          <cell r="C7">
            <v>12150</v>
          </cell>
          <cell r="D7">
            <v>6750</v>
          </cell>
        </row>
        <row r="8">
          <cell r="C8">
            <v>0</v>
          </cell>
          <cell r="D8">
            <v>1500</v>
          </cell>
        </row>
        <row r="9">
          <cell r="C9">
            <v>0</v>
          </cell>
          <cell r="D9">
            <v>0</v>
          </cell>
        </row>
        <row r="10">
          <cell r="C10">
            <v>-1470</v>
          </cell>
          <cell r="D10">
            <v>-500</v>
          </cell>
        </row>
        <row r="11">
          <cell r="C11">
            <v>6200</v>
          </cell>
          <cell r="D11">
            <v>6000</v>
          </cell>
        </row>
        <row r="12">
          <cell r="C12">
            <v>-1971</v>
          </cell>
          <cell r="D12">
            <v>-3500</v>
          </cell>
        </row>
        <row r="13">
          <cell r="C13">
            <v>5614</v>
          </cell>
          <cell r="D13">
            <v>0</v>
          </cell>
        </row>
        <row r="14">
          <cell r="C14">
            <v>0</v>
          </cell>
          <cell r="D14">
            <v>-1500</v>
          </cell>
        </row>
        <row r="15">
          <cell r="C15">
            <v>2460</v>
          </cell>
          <cell r="D15">
            <v>2235</v>
          </cell>
        </row>
        <row r="16">
          <cell r="C16">
            <v>0</v>
          </cell>
          <cell r="D16">
            <v>0</v>
          </cell>
        </row>
        <row r="17">
          <cell r="C17">
            <v>-3837.65</v>
          </cell>
          <cell r="D17">
            <v>-3500</v>
          </cell>
        </row>
        <row r="18">
          <cell r="C18">
            <v>-3724</v>
          </cell>
          <cell r="D18">
            <v>-3100</v>
          </cell>
        </row>
        <row r="19">
          <cell r="C19">
            <v>-900</v>
          </cell>
          <cell r="D19">
            <v>-2500</v>
          </cell>
        </row>
        <row r="20">
          <cell r="C20">
            <v>0</v>
          </cell>
          <cell r="D20">
            <v>0</v>
          </cell>
        </row>
        <row r="21">
          <cell r="C21">
            <v>-707.5</v>
          </cell>
          <cell r="D21">
            <v>-850</v>
          </cell>
        </row>
        <row r="22">
          <cell r="C22">
            <v>-1336.25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-96</v>
          </cell>
          <cell r="D24">
            <v>0</v>
          </cell>
        </row>
        <row r="25">
          <cell r="C25">
            <v>0</v>
          </cell>
          <cell r="D25">
            <v>5000</v>
          </cell>
        </row>
        <row r="26">
          <cell r="C26">
            <v>-7810</v>
          </cell>
          <cell r="D26">
            <v>-6000</v>
          </cell>
        </row>
        <row r="27">
          <cell r="C27">
            <v>-2043</v>
          </cell>
          <cell r="D27">
            <v>0</v>
          </cell>
        </row>
        <row r="28">
          <cell r="C28">
            <v>1528.5999999999985</v>
          </cell>
          <cell r="D28">
            <v>-1865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5"/>
      <sheetName val="Jaktprov"/>
      <sheetName val="Utställning"/>
      <sheetName val="Resltat &amp; Balansräkinng "/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Blad1"/>
    </sheetNames>
    <sheetDataSet>
      <sheetData sheetId="0">
        <row r="6">
          <cell r="E6">
            <v>-1700</v>
          </cell>
        </row>
        <row r="7">
          <cell r="E7">
            <v>12800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-735</v>
          </cell>
        </row>
        <row r="11">
          <cell r="E11">
            <v>7200</v>
          </cell>
        </row>
        <row r="12">
          <cell r="E12">
            <v>-3896</v>
          </cell>
        </row>
        <row r="13">
          <cell r="E13">
            <v>3430.45</v>
          </cell>
        </row>
        <row r="14">
          <cell r="E14">
            <v>-2634</v>
          </cell>
        </row>
        <row r="15">
          <cell r="E15">
            <v>2350</v>
          </cell>
        </row>
        <row r="16">
          <cell r="E16">
            <v>0</v>
          </cell>
        </row>
        <row r="17">
          <cell r="E17">
            <v>-4691</v>
          </cell>
        </row>
        <row r="18">
          <cell r="E18">
            <v>-2632</v>
          </cell>
        </row>
        <row r="19">
          <cell r="E19">
            <v>-850</v>
          </cell>
        </row>
        <row r="20">
          <cell r="E20">
            <v>0</v>
          </cell>
        </row>
        <row r="21">
          <cell r="E21">
            <v>-854.5</v>
          </cell>
        </row>
        <row r="22">
          <cell r="E22">
            <v>-5878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-3836</v>
          </cell>
        </row>
        <row r="27">
          <cell r="E27">
            <v>-1978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5"/>
      <sheetName val="Budget 2016"/>
      <sheetName val="Jaktprov"/>
      <sheetName val="Utställning"/>
      <sheetName val="Resltat &amp; Balansräkinng "/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Blad1"/>
    </sheetNames>
    <sheetDataSet>
      <sheetData sheetId="0"/>
      <sheetData sheetId="1"/>
      <sheetData sheetId="2"/>
      <sheetData sheetId="3"/>
      <sheetData sheetId="4"/>
      <sheetData sheetId="5">
        <row r="11">
          <cell r="O11">
            <v>-1562</v>
          </cell>
        </row>
        <row r="12">
          <cell r="O12">
            <v>10350</v>
          </cell>
        </row>
        <row r="13">
          <cell r="O13">
            <v>0</v>
          </cell>
        </row>
        <row r="14">
          <cell r="O14">
            <v>0</v>
          </cell>
        </row>
        <row r="15">
          <cell r="O15">
            <v>-1246</v>
          </cell>
        </row>
        <row r="16">
          <cell r="O16">
            <v>1200</v>
          </cell>
        </row>
        <row r="17">
          <cell r="O17">
            <v>-1703</v>
          </cell>
        </row>
        <row r="18">
          <cell r="O18">
            <v>280</v>
          </cell>
        </row>
        <row r="19">
          <cell r="O19">
            <v>-1554</v>
          </cell>
        </row>
        <row r="20">
          <cell r="O20">
            <v>2755</v>
          </cell>
        </row>
        <row r="21">
          <cell r="O21">
            <v>0</v>
          </cell>
        </row>
        <row r="22">
          <cell r="O22">
            <v>-13617.9</v>
          </cell>
        </row>
        <row r="23">
          <cell r="O23">
            <v>-1500</v>
          </cell>
        </row>
        <row r="24">
          <cell r="O24">
            <v>0</v>
          </cell>
        </row>
        <row r="25">
          <cell r="O25">
            <v>0</v>
          </cell>
        </row>
        <row r="26">
          <cell r="O26">
            <v>-904.5</v>
          </cell>
        </row>
        <row r="27">
          <cell r="O27">
            <v>-2370.5</v>
          </cell>
        </row>
        <row r="28">
          <cell r="O28">
            <v>-259</v>
          </cell>
        </row>
        <row r="29">
          <cell r="O29">
            <v>0</v>
          </cell>
        </row>
        <row r="30">
          <cell r="O30">
            <v>2660</v>
          </cell>
        </row>
        <row r="31">
          <cell r="O31">
            <v>-1781</v>
          </cell>
        </row>
        <row r="32">
          <cell r="O32">
            <v>0</v>
          </cell>
        </row>
        <row r="33">
          <cell r="O33">
            <v>42950</v>
          </cell>
        </row>
        <row r="34">
          <cell r="O34">
            <v>-35610</v>
          </cell>
        </row>
        <row r="35">
          <cell r="O35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7"/>
      <sheetName val="Jaktprov"/>
      <sheetName val="Utställning"/>
      <sheetName val="Resltat &amp; Balansräkinng "/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Blad1"/>
    </sheetNames>
    <sheetDataSet>
      <sheetData sheetId="0">
        <row r="32">
          <cell r="C32">
            <v>-12028.25</v>
          </cell>
        </row>
      </sheetData>
      <sheetData sheetId="1" refreshError="1"/>
      <sheetData sheetId="2" refreshError="1"/>
      <sheetData sheetId="3" refreshError="1"/>
      <sheetData sheetId="4">
        <row r="11">
          <cell r="O11">
            <v>-9577.5</v>
          </cell>
        </row>
        <row r="12">
          <cell r="O12">
            <v>28250</v>
          </cell>
        </row>
        <row r="13">
          <cell r="O13">
            <v>0</v>
          </cell>
        </row>
        <row r="14">
          <cell r="O14">
            <v>0</v>
          </cell>
        </row>
        <row r="15">
          <cell r="O15">
            <v>0</v>
          </cell>
        </row>
        <row r="16">
          <cell r="O16">
            <v>10901</v>
          </cell>
        </row>
        <row r="17">
          <cell r="O17">
            <v>-4706</v>
          </cell>
        </row>
        <row r="18">
          <cell r="O18">
            <v>0</v>
          </cell>
        </row>
        <row r="19">
          <cell r="O19">
            <v>0</v>
          </cell>
        </row>
        <row r="20">
          <cell r="O20">
            <v>2700</v>
          </cell>
        </row>
        <row r="21">
          <cell r="O21">
            <v>0</v>
          </cell>
        </row>
        <row r="22">
          <cell r="O22">
            <v>-6003</v>
          </cell>
        </row>
        <row r="23">
          <cell r="O23">
            <v>-120</v>
          </cell>
        </row>
        <row r="24">
          <cell r="O24">
            <v>-461</v>
          </cell>
        </row>
        <row r="25">
          <cell r="O25">
            <v>-2240</v>
          </cell>
        </row>
        <row r="26">
          <cell r="O26">
            <v>-1100</v>
          </cell>
        </row>
        <row r="27">
          <cell r="O27">
            <v>-3625</v>
          </cell>
        </row>
        <row r="28">
          <cell r="O28">
            <v>0</v>
          </cell>
        </row>
        <row r="29">
          <cell r="O29">
            <v>0</v>
          </cell>
        </row>
        <row r="30">
          <cell r="O30">
            <v>0</v>
          </cell>
        </row>
        <row r="31">
          <cell r="O31">
            <v>0</v>
          </cell>
        </row>
        <row r="32">
          <cell r="O32">
            <v>-825</v>
          </cell>
        </row>
        <row r="33">
          <cell r="O33">
            <v>0</v>
          </cell>
        </row>
        <row r="34">
          <cell r="O34">
            <v>-9857</v>
          </cell>
        </row>
        <row r="35">
          <cell r="O35">
            <v>0</v>
          </cell>
        </row>
        <row r="36">
          <cell r="O36">
            <v>0</v>
          </cell>
        </row>
        <row r="37">
          <cell r="O37">
            <v>3336.5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8"/>
      <sheetName val="Resltat &amp; Balansräkinng"/>
      <sheetName val="Jaktprov"/>
      <sheetName val="Utställning"/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Blad1"/>
    </sheetNames>
    <sheetDataSet>
      <sheetData sheetId="0">
        <row r="6">
          <cell r="O6">
            <v>-9288.75</v>
          </cell>
        </row>
        <row r="7">
          <cell r="O7">
            <v>19100</v>
          </cell>
        </row>
        <row r="8">
          <cell r="O8">
            <v>0</v>
          </cell>
        </row>
        <row r="9">
          <cell r="O9">
            <v>0</v>
          </cell>
        </row>
        <row r="10">
          <cell r="O10">
            <v>-810</v>
          </cell>
        </row>
        <row r="11">
          <cell r="O11">
            <v>5251.7</v>
          </cell>
        </row>
        <row r="12">
          <cell r="O12">
            <v>-3812</v>
          </cell>
        </row>
        <row r="13">
          <cell r="O13">
            <v>0</v>
          </cell>
        </row>
        <row r="14">
          <cell r="O14">
            <v>0</v>
          </cell>
        </row>
        <row r="15">
          <cell r="O15">
            <v>875</v>
          </cell>
        </row>
        <row r="16">
          <cell r="O16">
            <v>0</v>
          </cell>
        </row>
        <row r="17">
          <cell r="O17">
            <v>-9254.1400000000012</v>
          </cell>
        </row>
        <row r="18">
          <cell r="O18">
            <v>-1991.5</v>
          </cell>
        </row>
        <row r="19">
          <cell r="O19">
            <v>0</v>
          </cell>
        </row>
        <row r="20">
          <cell r="O20">
            <v>0</v>
          </cell>
        </row>
        <row r="21">
          <cell r="O21">
            <v>-1106</v>
          </cell>
        </row>
        <row r="22">
          <cell r="O22">
            <v>-2912.75</v>
          </cell>
        </row>
        <row r="23">
          <cell r="O23">
            <v>0</v>
          </cell>
        </row>
        <row r="24">
          <cell r="O24">
            <v>0</v>
          </cell>
        </row>
        <row r="25">
          <cell r="O25">
            <v>0</v>
          </cell>
        </row>
        <row r="26">
          <cell r="O26">
            <v>0</v>
          </cell>
        </row>
        <row r="27">
          <cell r="O27">
            <v>0</v>
          </cell>
        </row>
        <row r="28">
          <cell r="O28">
            <v>3000</v>
          </cell>
        </row>
        <row r="29">
          <cell r="O29">
            <v>-5200</v>
          </cell>
        </row>
        <row r="30">
          <cell r="O3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zoomScale="110" zoomScaleNormal="110" workbookViewId="0">
      <selection activeCell="B28" sqref="B28"/>
    </sheetView>
  </sheetViews>
  <sheetFormatPr defaultRowHeight="15" x14ac:dyDescent="0.25"/>
  <cols>
    <col min="2" max="3" width="27.140625" bestFit="1" customWidth="1"/>
    <col min="4" max="4" width="11.85546875" bestFit="1" customWidth="1"/>
    <col min="5" max="5" width="12.5703125" bestFit="1" customWidth="1"/>
    <col min="7" max="7" width="9.85546875" bestFit="1" customWidth="1"/>
    <col min="9" max="9" width="11.42578125" bestFit="1" customWidth="1"/>
    <col min="10" max="10" width="11.5703125" bestFit="1" customWidth="1"/>
    <col min="11" max="11" width="12.5703125" bestFit="1" customWidth="1"/>
    <col min="12" max="12" width="11.5703125" bestFit="1" customWidth="1"/>
    <col min="13" max="13" width="12.5703125" bestFit="1" customWidth="1"/>
    <col min="14" max="14" width="7.7109375" bestFit="1" customWidth="1"/>
    <col min="15" max="15" width="12.28515625" style="25" bestFit="1" customWidth="1"/>
  </cols>
  <sheetData>
    <row r="1" spans="1:17" ht="23.25" x14ac:dyDescent="0.35">
      <c r="C1" s="28" t="s">
        <v>78</v>
      </c>
      <c r="D1" s="29"/>
      <c r="L1" s="30"/>
    </row>
    <row r="2" spans="1:17" ht="15.75" thickBot="1" x14ac:dyDescent="0.3">
      <c r="B2" s="29"/>
      <c r="C2" s="29"/>
      <c r="D2" s="29"/>
      <c r="L2" s="30"/>
    </row>
    <row r="3" spans="1:17" x14ac:dyDescent="0.25">
      <c r="B3" s="29"/>
      <c r="C3" s="31" t="s">
        <v>68</v>
      </c>
      <c r="D3" s="63" t="s">
        <v>71</v>
      </c>
      <c r="E3" s="20" t="str">
        <f>'[4]Budget 2013'!E3</f>
        <v xml:space="preserve">Resultat </v>
      </c>
      <c r="F3" s="64" t="s">
        <v>71</v>
      </c>
      <c r="G3" s="20" t="s">
        <v>68</v>
      </c>
      <c r="H3" s="63" t="s">
        <v>71</v>
      </c>
      <c r="I3" s="20" t="s">
        <v>68</v>
      </c>
      <c r="J3" s="62" t="s">
        <v>71</v>
      </c>
      <c r="K3" s="20" t="s">
        <v>68</v>
      </c>
      <c r="L3" s="71" t="s">
        <v>71</v>
      </c>
      <c r="M3" s="65" t="s">
        <v>68</v>
      </c>
      <c r="N3" s="74" t="s">
        <v>64</v>
      </c>
      <c r="O3" s="81" t="s">
        <v>68</v>
      </c>
      <c r="P3" s="74" t="s">
        <v>64</v>
      </c>
      <c r="Q3" s="81" t="s">
        <v>68</v>
      </c>
    </row>
    <row r="4" spans="1:17" x14ac:dyDescent="0.25">
      <c r="B4" s="29"/>
      <c r="C4" s="31">
        <v>2012</v>
      </c>
      <c r="D4" s="60">
        <v>2013</v>
      </c>
      <c r="E4" s="20">
        <f>'[4]Budget 2013'!E4</f>
        <v>2013</v>
      </c>
      <c r="F4" s="61">
        <v>2014</v>
      </c>
      <c r="G4" s="20">
        <v>2014</v>
      </c>
      <c r="H4" s="60">
        <v>2015</v>
      </c>
      <c r="I4" s="31">
        <v>2015</v>
      </c>
      <c r="J4" s="59">
        <v>2016</v>
      </c>
      <c r="K4" s="31">
        <v>2016</v>
      </c>
      <c r="L4" s="71">
        <v>2017</v>
      </c>
      <c r="M4" s="66">
        <v>2017</v>
      </c>
      <c r="N4" s="75">
        <v>2018</v>
      </c>
      <c r="O4" s="81">
        <v>2018</v>
      </c>
      <c r="P4" s="75">
        <v>2019</v>
      </c>
      <c r="Q4" s="81">
        <v>2019</v>
      </c>
    </row>
    <row r="5" spans="1:17" x14ac:dyDescent="0.25">
      <c r="A5" s="56"/>
      <c r="B5" s="58"/>
      <c r="C5" s="51"/>
      <c r="D5" s="57"/>
      <c r="E5" s="51"/>
      <c r="F5" s="50"/>
      <c r="G5" s="51"/>
      <c r="H5" s="57"/>
      <c r="I5" s="49"/>
      <c r="J5" s="48"/>
      <c r="K5" s="47"/>
      <c r="L5" s="50"/>
      <c r="M5" s="67"/>
      <c r="N5" s="76"/>
      <c r="O5" s="82"/>
      <c r="P5" s="83"/>
      <c r="Q5" s="82"/>
    </row>
    <row r="6" spans="1:17" x14ac:dyDescent="0.25">
      <c r="A6" s="53">
        <v>4130</v>
      </c>
      <c r="B6" s="52" t="s">
        <v>27</v>
      </c>
      <c r="C6" s="54">
        <f>[1]Översikt!O11</f>
        <v>-150</v>
      </c>
      <c r="D6" s="48">
        <f>-400+(-750)+(-750)</f>
        <v>-1900</v>
      </c>
      <c r="E6" s="49">
        <f>'[4]Budget 2013'!E6</f>
        <v>-600</v>
      </c>
      <c r="F6" s="48">
        <f>'[5]Budget 2014'!D6</f>
        <v>-1900</v>
      </c>
      <c r="G6" s="49">
        <f>'[5]Budget 2014'!C6</f>
        <v>-1000</v>
      </c>
      <c r="H6" s="48">
        <f>-400+(-750)+(-750)</f>
        <v>-1900</v>
      </c>
      <c r="I6" s="49">
        <f>'[6]Budget 2015'!$E$6</f>
        <v>-1700</v>
      </c>
      <c r="J6" s="48">
        <v>-2000</v>
      </c>
      <c r="K6" s="47">
        <f>[7]Översikt!O11</f>
        <v>-1562</v>
      </c>
      <c r="L6" s="48">
        <v>-1800</v>
      </c>
      <c r="M6" s="68">
        <f>[8]Översikt!O11</f>
        <v>-9577.5</v>
      </c>
      <c r="N6" s="77">
        <v>-5000</v>
      </c>
      <c r="O6" s="82">
        <f>'[9]Budget 2018'!$O$6</f>
        <v>-9288.75</v>
      </c>
      <c r="P6" s="83">
        <v>-5000</v>
      </c>
      <c r="Q6" s="82">
        <f>Översikt!O11</f>
        <v>-6988.75</v>
      </c>
    </row>
    <row r="7" spans="1:17" x14ac:dyDescent="0.25">
      <c r="A7" s="53">
        <v>3111</v>
      </c>
      <c r="B7" s="52" t="s">
        <v>28</v>
      </c>
      <c r="C7" s="54">
        <f>[1]Översikt!O12</f>
        <v>4950</v>
      </c>
      <c r="D7" s="48">
        <v>6750</v>
      </c>
      <c r="E7" s="49">
        <f>'[4]Budget 2013'!E7</f>
        <v>16450</v>
      </c>
      <c r="F7" s="48">
        <f>'[5]Budget 2014'!D7</f>
        <v>6750</v>
      </c>
      <c r="G7" s="49">
        <f>'[5]Budget 2014'!C7</f>
        <v>12150</v>
      </c>
      <c r="H7" s="48">
        <v>7500</v>
      </c>
      <c r="I7" s="51">
        <f>'[6]Budget 2015'!$E$7</f>
        <v>12800</v>
      </c>
      <c r="J7" s="48">
        <v>10000</v>
      </c>
      <c r="K7" s="47">
        <f>[7]Översikt!O12</f>
        <v>10350</v>
      </c>
      <c r="L7" s="48">
        <v>9000</v>
      </c>
      <c r="M7" s="68">
        <f>[8]Översikt!O12</f>
        <v>28250</v>
      </c>
      <c r="N7" s="77">
        <v>18000</v>
      </c>
      <c r="O7" s="82">
        <f>'[9]Budget 2018'!$O$7</f>
        <v>19100</v>
      </c>
      <c r="P7" s="83">
        <v>18000</v>
      </c>
      <c r="Q7" s="82">
        <f>Översikt!O12</f>
        <v>9900</v>
      </c>
    </row>
    <row r="8" spans="1:17" x14ac:dyDescent="0.25">
      <c r="A8" s="53">
        <v>3320</v>
      </c>
      <c r="B8" s="55" t="s">
        <v>29</v>
      </c>
      <c r="C8" s="54">
        <f>[1]Översikt!O13</f>
        <v>0</v>
      </c>
      <c r="D8" s="48">
        <v>1500</v>
      </c>
      <c r="E8" s="49">
        <f>'[4]Budget 2013'!E8</f>
        <v>1500</v>
      </c>
      <c r="F8" s="48">
        <f>'[5]Budget 2014'!D8</f>
        <v>1500</v>
      </c>
      <c r="G8" s="49">
        <f>'[5]Budget 2014'!C8</f>
        <v>0</v>
      </c>
      <c r="H8" s="48">
        <v>1500</v>
      </c>
      <c r="I8" s="51">
        <f>'[6]Budget 2015'!$E$8</f>
        <v>0</v>
      </c>
      <c r="J8" s="48">
        <v>0</v>
      </c>
      <c r="K8" s="47">
        <f>[7]Översikt!O13</f>
        <v>0</v>
      </c>
      <c r="L8" s="48">
        <v>0</v>
      </c>
      <c r="M8" s="68">
        <f>[8]Översikt!O13</f>
        <v>0</v>
      </c>
      <c r="N8" s="77">
        <v>0</v>
      </c>
      <c r="O8" s="82">
        <f>'[9]Budget 2018'!$O$8</f>
        <v>0</v>
      </c>
      <c r="P8" s="83">
        <v>0</v>
      </c>
      <c r="Q8" s="82">
        <f>Översikt!O13</f>
        <v>0</v>
      </c>
    </row>
    <row r="9" spans="1:17" x14ac:dyDescent="0.25">
      <c r="A9" s="53">
        <v>6211</v>
      </c>
      <c r="B9" s="55" t="s">
        <v>30</v>
      </c>
      <c r="C9" s="54">
        <f>[1]Översikt!O14</f>
        <v>0</v>
      </c>
      <c r="D9" s="48">
        <v>0</v>
      </c>
      <c r="E9" s="49">
        <f>'[4]Budget 2013'!E9</f>
        <v>0</v>
      </c>
      <c r="F9" s="48">
        <f>'[5]Budget 2014'!D9</f>
        <v>0</v>
      </c>
      <c r="G9" s="49">
        <f>'[5]Budget 2014'!C9</f>
        <v>0</v>
      </c>
      <c r="H9" s="48">
        <v>0</v>
      </c>
      <c r="I9" s="51">
        <f>'[6]Budget 2015'!$E$9</f>
        <v>0</v>
      </c>
      <c r="J9" s="48">
        <v>0</v>
      </c>
      <c r="K9" s="47">
        <f>[7]Översikt!O14</f>
        <v>0</v>
      </c>
      <c r="L9" s="48">
        <v>0</v>
      </c>
      <c r="M9" s="68">
        <f>[8]Översikt!O14</f>
        <v>0</v>
      </c>
      <c r="N9" s="77">
        <f t="shared" ref="N9:N27" si="0">(M9+K9+I9+G9+E9+C9)/6</f>
        <v>0</v>
      </c>
      <c r="O9" s="82">
        <f>'[9]Budget 2018'!$O$9</f>
        <v>0</v>
      </c>
      <c r="P9" s="83">
        <v>0</v>
      </c>
      <c r="Q9" s="82">
        <f>Översikt!O14</f>
        <v>0</v>
      </c>
    </row>
    <row r="10" spans="1:17" x14ac:dyDescent="0.25">
      <c r="A10" s="53">
        <v>6250</v>
      </c>
      <c r="B10" s="52" t="s">
        <v>31</v>
      </c>
      <c r="C10" s="54">
        <f>[1]Översikt!O15</f>
        <v>-706</v>
      </c>
      <c r="D10" s="48">
        <v>-500</v>
      </c>
      <c r="E10" s="49">
        <f>'[4]Budget 2013'!E10</f>
        <v>-720</v>
      </c>
      <c r="F10" s="48">
        <f>'[5]Budget 2014'!D10</f>
        <v>-500</v>
      </c>
      <c r="G10" s="49">
        <f>'[5]Budget 2014'!C10</f>
        <v>-1470</v>
      </c>
      <c r="H10" s="48">
        <v>-1000</v>
      </c>
      <c r="I10" s="49">
        <f>'[6]Budget 2015'!$E$10</f>
        <v>-735</v>
      </c>
      <c r="J10" s="48">
        <v>-1250</v>
      </c>
      <c r="K10" s="47">
        <f>[7]Översikt!O15</f>
        <v>-1246</v>
      </c>
      <c r="L10" s="48">
        <v>-1250</v>
      </c>
      <c r="M10" s="68">
        <f>[8]Översikt!O15</f>
        <v>0</v>
      </c>
      <c r="N10" s="77">
        <f t="shared" si="0"/>
        <v>-812.83333333333337</v>
      </c>
      <c r="O10" s="82">
        <f>'[9]Budget 2018'!$O$10</f>
        <v>-810</v>
      </c>
      <c r="P10" s="83">
        <v>-820</v>
      </c>
      <c r="Q10" s="82">
        <f>Översikt!O15</f>
        <v>-1109</v>
      </c>
    </row>
    <row r="11" spans="1:17" x14ac:dyDescent="0.25">
      <c r="A11" s="53">
        <v>3110</v>
      </c>
      <c r="B11" s="52" t="s">
        <v>32</v>
      </c>
      <c r="C11" s="54">
        <f>[1]Översikt!O16</f>
        <v>6100</v>
      </c>
      <c r="D11" s="48">
        <v>6000</v>
      </c>
      <c r="E11" s="49">
        <f>'[4]Budget 2013'!E11</f>
        <v>2800</v>
      </c>
      <c r="F11" s="48">
        <f>'[5]Budget 2014'!D11</f>
        <v>6000</v>
      </c>
      <c r="G11" s="49">
        <f>'[5]Budget 2014'!C11</f>
        <v>6200</v>
      </c>
      <c r="H11" s="48">
        <v>6000</v>
      </c>
      <c r="I11" s="49">
        <f>'[6]Budget 2015'!$E$11</f>
        <v>7200</v>
      </c>
      <c r="J11" s="48">
        <v>1200</v>
      </c>
      <c r="K11" s="47">
        <f>[7]Översikt!O16</f>
        <v>1200</v>
      </c>
      <c r="L11" s="48">
        <v>1500</v>
      </c>
      <c r="M11" s="68">
        <f>[8]Översikt!O16</f>
        <v>10901</v>
      </c>
      <c r="N11" s="77">
        <v>5000</v>
      </c>
      <c r="O11" s="82">
        <f>'[9]Budget 2018'!$O$11</f>
        <v>5251.7</v>
      </c>
      <c r="P11" s="83">
        <v>5000</v>
      </c>
      <c r="Q11" s="82">
        <f>Översikt!O16</f>
        <v>5800</v>
      </c>
    </row>
    <row r="12" spans="1:17" x14ac:dyDescent="0.25">
      <c r="A12" s="53">
        <v>4110</v>
      </c>
      <c r="B12" s="52" t="s">
        <v>33</v>
      </c>
      <c r="C12" s="54">
        <f>[1]Översikt!O17</f>
        <v>-2765</v>
      </c>
      <c r="D12" s="48">
        <v>-3500</v>
      </c>
      <c r="E12" s="49">
        <f>'[4]Budget 2013'!E12</f>
        <v>-1938</v>
      </c>
      <c r="F12" s="48">
        <f>'[5]Budget 2014'!D12</f>
        <v>-3500</v>
      </c>
      <c r="G12" s="49">
        <f>'[5]Budget 2014'!C12</f>
        <v>-1971</v>
      </c>
      <c r="H12" s="48">
        <v>-2500</v>
      </c>
      <c r="I12" s="49">
        <f>'[6]Budget 2015'!$E$12</f>
        <v>-3896</v>
      </c>
      <c r="J12" s="48">
        <v>-1700</v>
      </c>
      <c r="K12" s="47">
        <f>[7]Översikt!O17</f>
        <v>-1703</v>
      </c>
      <c r="L12" s="48">
        <v>-1500</v>
      </c>
      <c r="M12" s="68">
        <f>[8]Översikt!O17</f>
        <v>-4706</v>
      </c>
      <c r="N12" s="77">
        <v>-2500</v>
      </c>
      <c r="O12" s="82">
        <f>'[9]Budget 2018'!$O$12</f>
        <v>-3812</v>
      </c>
      <c r="P12" s="83">
        <v>-3000</v>
      </c>
      <c r="Q12" s="82">
        <f>Översikt!O17</f>
        <v>-4159</v>
      </c>
    </row>
    <row r="13" spans="1:17" x14ac:dyDescent="0.25">
      <c r="A13" s="53">
        <v>3120</v>
      </c>
      <c r="B13" s="52" t="s">
        <v>34</v>
      </c>
      <c r="C13" s="54">
        <f>[1]Översikt!O18</f>
        <v>0</v>
      </c>
      <c r="D13" s="48">
        <v>0</v>
      </c>
      <c r="E13" s="49">
        <f>'[4]Budget 2013'!E13</f>
        <v>1800</v>
      </c>
      <c r="F13" s="48">
        <f>'[5]Budget 2014'!D13</f>
        <v>0</v>
      </c>
      <c r="G13" s="49">
        <f>'[5]Budget 2014'!C13</f>
        <v>5614</v>
      </c>
      <c r="H13" s="48">
        <v>2000</v>
      </c>
      <c r="I13" s="49">
        <f>'[6]Budget 2015'!$E$13</f>
        <v>3430.45</v>
      </c>
      <c r="J13" s="48">
        <v>4000</v>
      </c>
      <c r="K13" s="47">
        <f>[7]Översikt!O18</f>
        <v>280</v>
      </c>
      <c r="L13" s="48">
        <v>500</v>
      </c>
      <c r="M13" s="68">
        <f>[8]Översikt!O18</f>
        <v>0</v>
      </c>
      <c r="N13" s="77">
        <f t="shared" si="0"/>
        <v>1854.075</v>
      </c>
      <c r="O13" s="82">
        <f>'[9]Budget 2018'!$O$13</f>
        <v>0</v>
      </c>
      <c r="P13" s="83">
        <v>0</v>
      </c>
      <c r="Q13" s="82">
        <f>Översikt!O18</f>
        <v>0</v>
      </c>
    </row>
    <row r="14" spans="1:17" x14ac:dyDescent="0.25">
      <c r="A14" s="53">
        <v>5800</v>
      </c>
      <c r="B14" s="52" t="s">
        <v>35</v>
      </c>
      <c r="C14" s="54">
        <f>[1]Översikt!O19</f>
        <v>-2738</v>
      </c>
      <c r="D14" s="48">
        <v>-1500</v>
      </c>
      <c r="E14" s="49">
        <f>'[4]Budget 2013'!E14</f>
        <v>0</v>
      </c>
      <c r="F14" s="48">
        <f>'[5]Budget 2014'!D14</f>
        <v>-1500</v>
      </c>
      <c r="G14" s="49">
        <f>'[5]Budget 2014'!C14</f>
        <v>0</v>
      </c>
      <c r="H14" s="48">
        <v>0</v>
      </c>
      <c r="I14" s="49">
        <f>'[6]Budget 2015'!$E$14</f>
        <v>-2634</v>
      </c>
      <c r="J14" s="48">
        <v>-2000</v>
      </c>
      <c r="K14" s="47">
        <f>[7]Översikt!O19</f>
        <v>-1554</v>
      </c>
      <c r="L14" s="48">
        <v>-2000</v>
      </c>
      <c r="M14" s="68">
        <f>[8]Översikt!O19</f>
        <v>0</v>
      </c>
      <c r="N14" s="77">
        <v>-3000</v>
      </c>
      <c r="O14" s="82">
        <f>'[9]Budget 2018'!$O$14</f>
        <v>0</v>
      </c>
      <c r="P14" s="83">
        <v>0</v>
      </c>
      <c r="Q14" s="82">
        <f>Översikt!O19</f>
        <v>0</v>
      </c>
    </row>
    <row r="15" spans="1:17" x14ac:dyDescent="0.25">
      <c r="A15" s="53">
        <v>3900</v>
      </c>
      <c r="B15" s="52" t="s">
        <v>36</v>
      </c>
      <c r="C15" s="54">
        <f>[1]Översikt!O20</f>
        <v>2235</v>
      </c>
      <c r="D15" s="48">
        <v>2235</v>
      </c>
      <c r="E15" s="49">
        <f>'[4]Budget 2013'!E15</f>
        <v>1785</v>
      </c>
      <c r="F15" s="48">
        <f>'[5]Budget 2014'!D15</f>
        <v>2235</v>
      </c>
      <c r="G15" s="49">
        <f>'[5]Budget 2014'!C15</f>
        <v>2460</v>
      </c>
      <c r="H15" s="48">
        <v>2460</v>
      </c>
      <c r="I15" s="49">
        <f>'[6]Budget 2015'!$E$15</f>
        <v>2350</v>
      </c>
      <c r="J15" s="48">
        <v>2500</v>
      </c>
      <c r="K15" s="47">
        <f>[7]Översikt!O20</f>
        <v>2755</v>
      </c>
      <c r="L15" s="48">
        <v>2800</v>
      </c>
      <c r="M15" s="68">
        <f>[8]Översikt!O20</f>
        <v>2700</v>
      </c>
      <c r="N15" s="77">
        <v>2800</v>
      </c>
      <c r="O15" s="82">
        <f>'[9]Budget 2018'!$O$15</f>
        <v>875</v>
      </c>
      <c r="P15" s="83">
        <v>1000</v>
      </c>
      <c r="Q15" s="82">
        <f>Översikt!O20</f>
        <v>2325</v>
      </c>
    </row>
    <row r="16" spans="1:17" x14ac:dyDescent="0.25">
      <c r="A16" s="53">
        <v>3540</v>
      </c>
      <c r="B16" s="52" t="s">
        <v>37</v>
      </c>
      <c r="C16" s="54">
        <f>[1]Översikt!O21</f>
        <v>0</v>
      </c>
      <c r="D16" s="48">
        <v>0</v>
      </c>
      <c r="E16" s="49">
        <f>'[4]Budget 2013'!E16</f>
        <v>0</v>
      </c>
      <c r="F16" s="48">
        <f>'[5]Budget 2014'!D16</f>
        <v>0</v>
      </c>
      <c r="G16" s="49">
        <f>'[5]Budget 2014'!C16</f>
        <v>0</v>
      </c>
      <c r="H16" s="48">
        <v>0</v>
      </c>
      <c r="I16" s="49">
        <f>'[6]Budget 2015'!$E$16</f>
        <v>0</v>
      </c>
      <c r="J16" s="48">
        <v>0</v>
      </c>
      <c r="K16" s="47">
        <f>[7]Översikt!O21</f>
        <v>0</v>
      </c>
      <c r="L16" s="48"/>
      <c r="M16" s="68">
        <f>[8]Översikt!O21</f>
        <v>0</v>
      </c>
      <c r="N16" s="77">
        <f t="shared" si="0"/>
        <v>0</v>
      </c>
      <c r="O16" s="82">
        <f>'[9]Budget 2018'!$O$16</f>
        <v>0</v>
      </c>
      <c r="P16" s="83">
        <v>0</v>
      </c>
      <c r="Q16" s="82">
        <f>Översikt!O21</f>
        <v>0</v>
      </c>
    </row>
    <row r="17" spans="1:17" x14ac:dyDescent="0.25">
      <c r="A17" s="53">
        <v>4131</v>
      </c>
      <c r="B17" s="52" t="s">
        <v>38</v>
      </c>
      <c r="C17" s="54">
        <f>[1]Översikt!O22</f>
        <v>-4594</v>
      </c>
      <c r="D17" s="48">
        <f>+(-1000)+(-2500)</f>
        <v>-3500</v>
      </c>
      <c r="E17" s="49">
        <f>'[4]Budget 2013'!E17</f>
        <v>-1892.9</v>
      </c>
      <c r="F17" s="48">
        <f>'[5]Budget 2014'!D17</f>
        <v>-3500</v>
      </c>
      <c r="G17" s="49">
        <f>'[5]Budget 2014'!C17</f>
        <v>-3837.65</v>
      </c>
      <c r="H17" s="48">
        <f>+(-1000)+(-2500)</f>
        <v>-3500</v>
      </c>
      <c r="I17" s="49">
        <f>'[6]Budget 2015'!$E$17</f>
        <v>-4691</v>
      </c>
      <c r="J17" s="48">
        <v>-5000</v>
      </c>
      <c r="K17" s="47">
        <f>[7]Översikt!O22</f>
        <v>-13617.9</v>
      </c>
      <c r="L17" s="48">
        <v>-5000</v>
      </c>
      <c r="M17" s="68">
        <f>[8]Översikt!O22</f>
        <v>-6003</v>
      </c>
      <c r="N17" s="77">
        <v>-11000</v>
      </c>
      <c r="O17" s="82">
        <f>'[9]Budget 2018'!$O$17</f>
        <v>-9254.1400000000012</v>
      </c>
      <c r="P17" s="83">
        <v>-13000</v>
      </c>
      <c r="Q17" s="82">
        <f>Översikt!O22</f>
        <v>-6144</v>
      </c>
    </row>
    <row r="18" spans="1:17" x14ac:dyDescent="0.25">
      <c r="A18" s="53">
        <v>5801</v>
      </c>
      <c r="B18" s="52" t="s">
        <v>39</v>
      </c>
      <c r="C18" s="54">
        <f>[1]Översikt!O23</f>
        <v>0</v>
      </c>
      <c r="D18" s="48">
        <v>-3100</v>
      </c>
      <c r="E18" s="49">
        <f>'[4]Budget 2013'!E18</f>
        <v>-2279</v>
      </c>
      <c r="F18" s="48">
        <f>'[5]Budget 2014'!D18</f>
        <v>-3100</v>
      </c>
      <c r="G18" s="49">
        <f>'[5]Budget 2014'!C18</f>
        <v>-3724</v>
      </c>
      <c r="H18" s="48">
        <v>-3100</v>
      </c>
      <c r="I18" s="49">
        <f>'[6]Budget 2015'!$E$18</f>
        <v>-2632</v>
      </c>
      <c r="J18" s="48">
        <v>-2600</v>
      </c>
      <c r="K18" s="47">
        <f>[7]Översikt!O23</f>
        <v>-1500</v>
      </c>
      <c r="L18" s="48">
        <v>-3000</v>
      </c>
      <c r="M18" s="68">
        <f>[8]Översikt!O23</f>
        <v>-120</v>
      </c>
      <c r="N18" s="77">
        <v>-1800</v>
      </c>
      <c r="O18" s="82">
        <f>'[9]Budget 2018'!$O$18</f>
        <v>-1991.5</v>
      </c>
      <c r="P18" s="83">
        <v>-1800</v>
      </c>
      <c r="Q18" s="82">
        <f>Översikt!O23</f>
        <v>0</v>
      </c>
    </row>
    <row r="19" spans="1:17" x14ac:dyDescent="0.25">
      <c r="A19" s="53">
        <v>5803</v>
      </c>
      <c r="B19" s="52" t="s">
        <v>40</v>
      </c>
      <c r="C19" s="54">
        <f>[1]Översikt!O24</f>
        <v>-6290</v>
      </c>
      <c r="D19" s="48">
        <f>-2500</f>
        <v>-2500</v>
      </c>
      <c r="E19" s="49">
        <f>'[4]Budget 2013'!E19</f>
        <v>-9400</v>
      </c>
      <c r="F19" s="48">
        <f>'[5]Budget 2014'!D19</f>
        <v>-2500</v>
      </c>
      <c r="G19" s="49">
        <f>'[5]Budget 2014'!C19</f>
        <v>-900</v>
      </c>
      <c r="H19" s="48">
        <v>-1500</v>
      </c>
      <c r="I19" s="49">
        <f>'[6]Budget 2015'!$E$19</f>
        <v>-850</v>
      </c>
      <c r="J19" s="48">
        <v>-1500</v>
      </c>
      <c r="K19" s="47">
        <f>[7]Översikt!O24</f>
        <v>0</v>
      </c>
      <c r="L19" s="48">
        <v>-1500</v>
      </c>
      <c r="M19" s="68">
        <f>[8]Översikt!O24</f>
        <v>-461</v>
      </c>
      <c r="N19" s="77">
        <v>-1100</v>
      </c>
      <c r="O19" s="82">
        <f>'[9]Budget 2018'!$O$19</f>
        <v>0</v>
      </c>
      <c r="P19" s="83">
        <v>0</v>
      </c>
      <c r="Q19" s="82">
        <f>Översikt!O24</f>
        <v>0</v>
      </c>
    </row>
    <row r="20" spans="1:17" x14ac:dyDescent="0.25">
      <c r="A20" s="53">
        <v>5802</v>
      </c>
      <c r="B20" s="52" t="s">
        <v>41</v>
      </c>
      <c r="C20" s="54">
        <f>[1]Översikt!O25</f>
        <v>-462</v>
      </c>
      <c r="D20" s="48">
        <v>0</v>
      </c>
      <c r="E20" s="49">
        <f>'[4]Budget 2013'!E20</f>
        <v>0</v>
      </c>
      <c r="F20" s="48">
        <f>'[5]Budget 2014'!D20</f>
        <v>0</v>
      </c>
      <c r="G20" s="49">
        <f>'[5]Budget 2014'!C20</f>
        <v>0</v>
      </c>
      <c r="H20" s="48">
        <v>0</v>
      </c>
      <c r="I20" s="49">
        <f>'[6]Budget 2015'!$E$20</f>
        <v>0</v>
      </c>
      <c r="J20" s="48">
        <v>0</v>
      </c>
      <c r="K20" s="47">
        <f>[7]Översikt!O25</f>
        <v>0</v>
      </c>
      <c r="L20" s="48">
        <v>0</v>
      </c>
      <c r="M20" s="68">
        <f>[8]Översikt!O25</f>
        <v>-2240</v>
      </c>
      <c r="N20" s="77">
        <v>-3000</v>
      </c>
      <c r="O20" s="82">
        <f>'[9]Budget 2018'!$O$20</f>
        <v>0</v>
      </c>
      <c r="P20" s="83">
        <v>0</v>
      </c>
      <c r="Q20" s="82">
        <f>Översikt!O25</f>
        <v>0</v>
      </c>
    </row>
    <row r="21" spans="1:17" x14ac:dyDescent="0.25">
      <c r="A21" s="53">
        <v>6570</v>
      </c>
      <c r="B21" s="52" t="s">
        <v>42</v>
      </c>
      <c r="C21" s="54">
        <f>[1]Översikt!O26</f>
        <v>-604.5</v>
      </c>
      <c r="D21" s="48">
        <v>-850</v>
      </c>
      <c r="E21" s="49">
        <f>'[4]Budget 2013'!E21</f>
        <v>-856</v>
      </c>
      <c r="F21" s="48">
        <f>'[5]Budget 2014'!D21</f>
        <v>-850</v>
      </c>
      <c r="G21" s="49">
        <f>'[5]Budget 2014'!C21</f>
        <v>-707.5</v>
      </c>
      <c r="H21" s="48">
        <v>-850</v>
      </c>
      <c r="I21" s="49">
        <f>'[6]Budget 2015'!$E$21</f>
        <v>-854.5</v>
      </c>
      <c r="J21" s="48">
        <v>-900</v>
      </c>
      <c r="K21" s="47">
        <f>[7]Översikt!O26</f>
        <v>-904.5</v>
      </c>
      <c r="L21" s="48">
        <v>-900</v>
      </c>
      <c r="M21" s="68">
        <f>[8]Översikt!O26</f>
        <v>-1100</v>
      </c>
      <c r="N21" s="77">
        <v>-1000</v>
      </c>
      <c r="O21" s="82">
        <f>'[9]Budget 2018'!$O$21</f>
        <v>-1106</v>
      </c>
      <c r="P21" s="83">
        <v>-1200</v>
      </c>
      <c r="Q21" s="82">
        <f>Översikt!O26</f>
        <v>-1101.5</v>
      </c>
    </row>
    <row r="22" spans="1:17" x14ac:dyDescent="0.25">
      <c r="A22" s="53">
        <v>4000</v>
      </c>
      <c r="B22" s="52" t="s">
        <v>43</v>
      </c>
      <c r="C22" s="54">
        <f>[1]Översikt!O27</f>
        <v>-3666.75</v>
      </c>
      <c r="D22" s="48">
        <v>0</v>
      </c>
      <c r="E22" s="49">
        <f>'[4]Budget 2013'!E22</f>
        <v>-1605.75</v>
      </c>
      <c r="F22" s="48">
        <f>'[5]Budget 2014'!D22</f>
        <v>0</v>
      </c>
      <c r="G22" s="49">
        <f>'[5]Budget 2014'!C22</f>
        <v>-1336.25</v>
      </c>
      <c r="H22" s="48">
        <v>-2000</v>
      </c>
      <c r="I22" s="49">
        <f>'[6]Budget 2015'!$E$22</f>
        <v>-5878</v>
      </c>
      <c r="J22" s="48">
        <v>-1500</v>
      </c>
      <c r="K22" s="47">
        <f>[7]Översikt!O27</f>
        <v>-2370.5</v>
      </c>
      <c r="L22" s="48">
        <v>-1500</v>
      </c>
      <c r="M22" s="68">
        <f>[8]Översikt!O27</f>
        <v>-3625</v>
      </c>
      <c r="N22" s="77">
        <v>0</v>
      </c>
      <c r="O22" s="82">
        <f>'[9]Budget 2018'!$O$22</f>
        <v>-2912.75</v>
      </c>
      <c r="P22" s="83">
        <v>-500</v>
      </c>
      <c r="Q22" s="82">
        <f>Översikt!O27</f>
        <v>-1458.49</v>
      </c>
    </row>
    <row r="23" spans="1:17" x14ac:dyDescent="0.25">
      <c r="A23" s="53">
        <v>4040</v>
      </c>
      <c r="B23" s="52" t="s">
        <v>44</v>
      </c>
      <c r="C23" s="54">
        <f>[1]Översikt!O28</f>
        <v>-2363</v>
      </c>
      <c r="D23" s="48">
        <v>0</v>
      </c>
      <c r="E23" s="49">
        <f>'[4]Budget 2013'!E23</f>
        <v>0</v>
      </c>
      <c r="F23" s="48">
        <f>'[5]Budget 2014'!D23</f>
        <v>0</v>
      </c>
      <c r="G23" s="49">
        <f>'[5]Budget 2014'!C23</f>
        <v>0</v>
      </c>
      <c r="H23" s="48">
        <v>0</v>
      </c>
      <c r="I23" s="49">
        <f>'[6]Budget 2015'!$E$23</f>
        <v>0</v>
      </c>
      <c r="J23" s="48">
        <v>0</v>
      </c>
      <c r="K23" s="47">
        <f>[7]Översikt!O28</f>
        <v>-259</v>
      </c>
      <c r="L23" s="48">
        <v>0</v>
      </c>
      <c r="M23" s="68">
        <f>[8]Översikt!O28</f>
        <v>0</v>
      </c>
      <c r="N23" s="77">
        <v>-3600</v>
      </c>
      <c r="O23" s="84">
        <f>'[9]Budget 2018'!$O$23</f>
        <v>0</v>
      </c>
      <c r="P23" s="83">
        <v>0</v>
      </c>
      <c r="Q23" s="82">
        <f>Översikt!O28</f>
        <v>0</v>
      </c>
    </row>
    <row r="24" spans="1:17" x14ac:dyDescent="0.25">
      <c r="A24" s="53">
        <v>4020</v>
      </c>
      <c r="B24" s="52" t="s">
        <v>45</v>
      </c>
      <c r="C24" s="54">
        <f>[1]Översikt!O29</f>
        <v>0</v>
      </c>
      <c r="D24" s="48">
        <v>0</v>
      </c>
      <c r="E24" s="49">
        <f>'[4]Budget 2013'!E24</f>
        <v>-105</v>
      </c>
      <c r="F24" s="48">
        <f>'[5]Budget 2014'!D24</f>
        <v>0</v>
      </c>
      <c r="G24" s="49">
        <f>'[5]Budget 2014'!C24</f>
        <v>-96</v>
      </c>
      <c r="H24" s="48">
        <v>0</v>
      </c>
      <c r="I24" s="49">
        <f>'[6]Budget 2015'!$E$24</f>
        <v>0</v>
      </c>
      <c r="J24" s="48">
        <v>-250</v>
      </c>
      <c r="K24" s="47">
        <f>[7]Översikt!O29</f>
        <v>0</v>
      </c>
      <c r="L24" s="48">
        <v>-250</v>
      </c>
      <c r="M24" s="68">
        <f>[8]Översikt!O29</f>
        <v>0</v>
      </c>
      <c r="N24" s="77">
        <v>-250</v>
      </c>
      <c r="O24" s="82">
        <f>'[9]Budget 2018'!$O$24</f>
        <v>0</v>
      </c>
      <c r="P24" s="83">
        <v>0</v>
      </c>
      <c r="Q24" s="82">
        <f>Översikt!O29</f>
        <v>0</v>
      </c>
    </row>
    <row r="25" spans="1:17" x14ac:dyDescent="0.25">
      <c r="A25" s="53">
        <v>3130</v>
      </c>
      <c r="B25" s="52" t="s">
        <v>76</v>
      </c>
      <c r="C25" s="54">
        <f>[1]Översikt!O30</f>
        <v>5440</v>
      </c>
      <c r="D25" s="48">
        <v>5000</v>
      </c>
      <c r="E25" s="49">
        <f>'[4]Budget 2013'!E25</f>
        <v>6750</v>
      </c>
      <c r="F25" s="48">
        <f>'[5]Budget 2014'!D25</f>
        <v>5000</v>
      </c>
      <c r="G25" s="49">
        <f>'[5]Budget 2014'!C25</f>
        <v>0</v>
      </c>
      <c r="H25" s="48">
        <v>2000</v>
      </c>
      <c r="I25" s="49">
        <f>'[6]Budget 2015'!$E$25</f>
        <v>0</v>
      </c>
      <c r="J25" s="48">
        <v>0</v>
      </c>
      <c r="K25" s="47">
        <f>[7]Översikt!O30</f>
        <v>2660</v>
      </c>
      <c r="L25" s="48">
        <v>0</v>
      </c>
      <c r="M25" s="68">
        <f>[8]Översikt!O30</f>
        <v>0</v>
      </c>
      <c r="N25" s="77">
        <v>1500</v>
      </c>
      <c r="O25" s="82">
        <f>'[9]Budget 2018'!$O$25</f>
        <v>0</v>
      </c>
      <c r="P25" s="83">
        <v>0</v>
      </c>
      <c r="Q25" s="82">
        <f>Översikt!O30</f>
        <v>0</v>
      </c>
    </row>
    <row r="26" spans="1:17" x14ac:dyDescent="0.25">
      <c r="A26" s="53">
        <v>4130</v>
      </c>
      <c r="B26" s="52" t="s">
        <v>77</v>
      </c>
      <c r="C26" s="54">
        <f>[1]Översikt!O31</f>
        <v>-6414</v>
      </c>
      <c r="D26" s="48">
        <v>-6000</v>
      </c>
      <c r="E26" s="49">
        <f>'[4]Budget 2013'!E26</f>
        <v>-7172</v>
      </c>
      <c r="F26" s="48">
        <f>'[5]Budget 2014'!D26</f>
        <v>-6000</v>
      </c>
      <c r="G26" s="49">
        <f>'[5]Budget 2014'!C26</f>
        <v>-7810</v>
      </c>
      <c r="H26" s="48">
        <v>-4000</v>
      </c>
      <c r="I26" s="49">
        <f>'[6]Budget 2015'!$E$26</f>
        <v>-3836</v>
      </c>
      <c r="J26" s="48">
        <v>-3500</v>
      </c>
      <c r="K26" s="47">
        <f>[7]Översikt!O31</f>
        <v>-1781</v>
      </c>
      <c r="L26" s="48">
        <v>0</v>
      </c>
      <c r="M26" s="68">
        <f>[8]Översikt!O31</f>
        <v>0</v>
      </c>
      <c r="N26" s="77">
        <v>-500</v>
      </c>
      <c r="O26" s="82">
        <f>'[9]Budget 2018'!$O$26</f>
        <v>0</v>
      </c>
      <c r="P26" s="83">
        <v>0</v>
      </c>
      <c r="Q26" s="82">
        <f>Översikt!O31</f>
        <v>0</v>
      </c>
    </row>
    <row r="27" spans="1:17" x14ac:dyDescent="0.25">
      <c r="A27" s="53">
        <v>4150</v>
      </c>
      <c r="B27" s="52" t="s">
        <v>72</v>
      </c>
      <c r="C27" s="51">
        <v>0</v>
      </c>
      <c r="D27" s="50">
        <v>0</v>
      </c>
      <c r="E27" s="49">
        <v>0</v>
      </c>
      <c r="F27" s="48">
        <f>'[5]Budget 2014'!D27</f>
        <v>0</v>
      </c>
      <c r="G27" s="49">
        <f>'[5]Budget 2014'!C27</f>
        <v>-2043</v>
      </c>
      <c r="H27" s="48">
        <v>-2500</v>
      </c>
      <c r="I27" s="49">
        <f>'[6]Budget 2015'!$E$27</f>
        <v>-1978</v>
      </c>
      <c r="J27" s="48">
        <v>-2000</v>
      </c>
      <c r="K27" s="47">
        <f>[7]Översikt!O32</f>
        <v>0</v>
      </c>
      <c r="L27" s="48">
        <v>-500</v>
      </c>
      <c r="M27" s="68">
        <f>[8]Översikt!O32</f>
        <v>-825</v>
      </c>
      <c r="N27" s="77">
        <f t="shared" si="0"/>
        <v>-807.66666666666663</v>
      </c>
      <c r="O27" s="82">
        <f>'[9]Budget 2018'!$O$27</f>
        <v>0</v>
      </c>
      <c r="P27" s="83">
        <v>-500</v>
      </c>
      <c r="Q27" s="82">
        <f>Översikt!O32</f>
        <v>0</v>
      </c>
    </row>
    <row r="28" spans="1:17" x14ac:dyDescent="0.25">
      <c r="A28" s="53">
        <v>9900</v>
      </c>
      <c r="B28" s="52" t="s">
        <v>73</v>
      </c>
      <c r="C28" s="51"/>
      <c r="D28" s="50"/>
      <c r="E28" s="49"/>
      <c r="F28" s="48"/>
      <c r="G28" s="49"/>
      <c r="H28" s="48"/>
      <c r="I28" s="49"/>
      <c r="J28" s="48"/>
      <c r="K28" s="47">
        <f>[7]Översikt!O33</f>
        <v>42950</v>
      </c>
      <c r="L28" s="48">
        <v>0</v>
      </c>
      <c r="M28" s="68">
        <f>[8]Översikt!O33</f>
        <v>0</v>
      </c>
      <c r="N28" s="76">
        <v>0</v>
      </c>
      <c r="O28" s="82">
        <f>'[9]Budget 2018'!$O$28</f>
        <v>3000</v>
      </c>
      <c r="P28" s="83">
        <v>0</v>
      </c>
      <c r="Q28" s="82">
        <f>Översikt!O33</f>
        <v>13200</v>
      </c>
    </row>
    <row r="29" spans="1:17" x14ac:dyDescent="0.25">
      <c r="A29" s="53">
        <v>9901</v>
      </c>
      <c r="B29" s="52" t="s">
        <v>74</v>
      </c>
      <c r="C29" s="51"/>
      <c r="D29" s="50"/>
      <c r="E29" s="49"/>
      <c r="F29" s="48"/>
      <c r="G29" s="49"/>
      <c r="H29" s="48"/>
      <c r="I29" s="49"/>
      <c r="J29" s="48"/>
      <c r="K29" s="47">
        <f>[7]Översikt!O34</f>
        <v>-35610</v>
      </c>
      <c r="L29" s="48">
        <v>0</v>
      </c>
      <c r="M29" s="68">
        <f>[8]Översikt!O34</f>
        <v>-9857</v>
      </c>
      <c r="N29" s="76">
        <v>0</v>
      </c>
      <c r="O29" s="82">
        <f>'[9]Budget 2018'!$O$29</f>
        <v>-5200</v>
      </c>
      <c r="P29" s="83">
        <v>0</v>
      </c>
      <c r="Q29" s="82">
        <f>Översikt!O34</f>
        <v>-8200</v>
      </c>
    </row>
    <row r="30" spans="1:17" x14ac:dyDescent="0.25">
      <c r="A30" s="53">
        <v>25</v>
      </c>
      <c r="B30" s="52" t="s">
        <v>75</v>
      </c>
      <c r="C30" s="51"/>
      <c r="D30" s="50"/>
      <c r="E30" s="49"/>
      <c r="F30" s="48"/>
      <c r="G30" s="49"/>
      <c r="H30" s="48"/>
      <c r="I30" s="49"/>
      <c r="J30" s="48"/>
      <c r="K30" s="47">
        <f>[7]Översikt!O35</f>
        <v>5000</v>
      </c>
      <c r="L30" s="48">
        <v>0</v>
      </c>
      <c r="M30" s="68">
        <f>[8]Översikt!O35</f>
        <v>0</v>
      </c>
      <c r="N30" s="76">
        <v>0</v>
      </c>
      <c r="O30" s="82">
        <f>'[9]Budget 2018'!$O$30</f>
        <v>0</v>
      </c>
      <c r="P30" s="83">
        <v>0</v>
      </c>
      <c r="Q30" s="82">
        <f>Översikt!O35</f>
        <v>0</v>
      </c>
    </row>
    <row r="31" spans="1:17" ht="15.75" thickBot="1" x14ac:dyDescent="0.3">
      <c r="A31" s="46"/>
      <c r="B31" s="45"/>
      <c r="C31" s="44"/>
      <c r="D31" s="43"/>
      <c r="E31" s="42"/>
      <c r="F31" s="41"/>
      <c r="G31" s="42"/>
      <c r="H31" s="41"/>
      <c r="I31" s="42"/>
      <c r="J31" s="41"/>
      <c r="K31" s="40"/>
      <c r="L31" s="41"/>
      <c r="M31" s="69">
        <f>[8]Översikt!O36</f>
        <v>0</v>
      </c>
      <c r="N31" s="78"/>
      <c r="O31" s="82">
        <f>'[9]Budget 2018'!$O$8</f>
        <v>0</v>
      </c>
      <c r="P31" s="83">
        <v>0</v>
      </c>
      <c r="Q31" s="82">
        <f>Översikt!O36</f>
        <v>0</v>
      </c>
    </row>
    <row r="32" spans="1:17" ht="15.75" thickBot="1" x14ac:dyDescent="0.3">
      <c r="A32" s="39"/>
      <c r="B32" s="39"/>
      <c r="C32" s="38">
        <f>SUM(C6:C26)</f>
        <v>-12028.25</v>
      </c>
      <c r="D32" s="35">
        <f>SUM(D6:D27)</f>
        <v>-1865</v>
      </c>
      <c r="E32" s="37">
        <f>SUM(E6:E27)</f>
        <v>4516.3499999999985</v>
      </c>
      <c r="F32" s="35">
        <f>'[5]Budget 2014'!D28</f>
        <v>-1865</v>
      </c>
      <c r="G32" s="36">
        <f>'[5]Budget 2014'!C28</f>
        <v>1528.5999999999985</v>
      </c>
      <c r="H32" s="35">
        <f>SUM(H6:H27)</f>
        <v>-1390</v>
      </c>
      <c r="I32" s="34">
        <f>SUM(I6:I27)</f>
        <v>-3904.0499999999993</v>
      </c>
      <c r="J32" s="32">
        <f>SUM(J6:J27)</f>
        <v>-6500</v>
      </c>
      <c r="K32" s="33">
        <f>SUM(K6:K30)</f>
        <v>3087.0999999999985</v>
      </c>
      <c r="L32" s="35">
        <f>SUM(L6:L30)</f>
        <v>-5400</v>
      </c>
      <c r="M32" s="70">
        <f>[8]Översikt!O37</f>
        <v>3336.5</v>
      </c>
      <c r="N32" s="79">
        <f>SUM(N6:N30)</f>
        <v>-5216.425000000002</v>
      </c>
      <c r="O32" s="82">
        <f>SUM(O6:O31)</f>
        <v>-6148.4400000000005</v>
      </c>
      <c r="P32" s="83">
        <f>SUM(P6:P31)</f>
        <v>-1820</v>
      </c>
      <c r="Q32" s="82">
        <f>SUM(Q6:Q31)</f>
        <v>2064.2600000000002</v>
      </c>
    </row>
    <row r="34" spans="13:13" x14ac:dyDescent="0.25">
      <c r="M34" s="27"/>
    </row>
  </sheetData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colBreaks count="1" manualBreakCount="1">
    <brk id="1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79998168889431442"/>
  </sheetPr>
  <dimension ref="A1:AI76"/>
  <sheetViews>
    <sheetView workbookViewId="0">
      <selection activeCell="I14" sqref="I14"/>
    </sheetView>
  </sheetViews>
  <sheetFormatPr defaultColWidth="9.140625" defaultRowHeight="12" x14ac:dyDescent="0.2"/>
  <cols>
    <col min="1" max="1" width="10.42578125" style="5" bestFit="1" customWidth="1"/>
    <col min="2" max="2" width="22.425781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>
        <v>43588</v>
      </c>
      <c r="B2" s="85" t="s">
        <v>102</v>
      </c>
      <c r="C2" s="3">
        <v>300</v>
      </c>
      <c r="D2" s="3"/>
      <c r="E2" s="3"/>
      <c r="F2" s="3"/>
      <c r="G2" s="3"/>
      <c r="H2" s="8">
        <f t="shared" ref="H2:H41" si="0">SUM(C2:G2)</f>
        <v>300</v>
      </c>
      <c r="I2" s="2" t="s">
        <v>32</v>
      </c>
      <c r="J2" s="3">
        <f>IF($I2=Översikt!B$11,$H2,0)</f>
        <v>0</v>
      </c>
      <c r="K2" s="3">
        <f>IF($I2=Översikt!B$12,$H2,0)</f>
        <v>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300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/>
      <c r="B3" s="85" t="s">
        <v>103</v>
      </c>
      <c r="C3" s="3"/>
      <c r="D3" s="3">
        <v>-1740</v>
      </c>
      <c r="E3" s="3"/>
      <c r="F3" s="3"/>
      <c r="G3" s="3"/>
      <c r="H3" s="8">
        <f t="shared" si="0"/>
        <v>-1740</v>
      </c>
      <c r="I3" s="2" t="s">
        <v>33</v>
      </c>
      <c r="J3" s="3">
        <f>IF($I3=Översikt!B$11,$H3,0)</f>
        <v>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-1740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>
        <v>43605</v>
      </c>
      <c r="B4" s="85" t="s">
        <v>104</v>
      </c>
      <c r="C4" s="3">
        <v>300</v>
      </c>
      <c r="D4" s="3"/>
      <c r="E4" s="3"/>
      <c r="F4" s="3"/>
      <c r="G4" s="3"/>
      <c r="H4" s="8">
        <f t="shared" si="0"/>
        <v>300</v>
      </c>
      <c r="I4" s="2" t="s">
        <v>32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300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/>
      <c r="B5" s="85" t="s">
        <v>105</v>
      </c>
      <c r="C5" s="3">
        <v>300</v>
      </c>
      <c r="D5" s="3"/>
      <c r="E5" s="3"/>
      <c r="F5" s="3"/>
      <c r="G5" s="3"/>
      <c r="H5" s="8">
        <f t="shared" si="0"/>
        <v>300</v>
      </c>
      <c r="I5" s="2" t="s">
        <v>32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300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>
        <v>43606</v>
      </c>
      <c r="B6" s="85" t="s">
        <v>106</v>
      </c>
      <c r="C6" s="3">
        <v>300</v>
      </c>
      <c r="D6" s="3"/>
      <c r="E6" s="3"/>
      <c r="F6" s="3"/>
      <c r="G6" s="3"/>
      <c r="H6" s="8">
        <f t="shared" si="0"/>
        <v>300</v>
      </c>
      <c r="I6" s="2" t="s">
        <v>32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300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>
        <v>43607</v>
      </c>
      <c r="B7" s="85" t="s">
        <v>107</v>
      </c>
      <c r="C7" s="3"/>
      <c r="D7" s="3">
        <v>-300</v>
      </c>
      <c r="E7" s="3"/>
      <c r="F7" s="3"/>
      <c r="G7" s="3"/>
      <c r="H7" s="8">
        <f t="shared" si="0"/>
        <v>-300</v>
      </c>
      <c r="I7" s="2" t="s">
        <v>33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-300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85" t="s">
        <v>108</v>
      </c>
      <c r="C8" s="3"/>
      <c r="D8" s="3">
        <v>-300</v>
      </c>
      <c r="E8" s="3"/>
      <c r="F8" s="3"/>
      <c r="G8" s="3"/>
      <c r="H8" s="8">
        <f t="shared" si="0"/>
        <v>-300</v>
      </c>
      <c r="I8" s="2" t="s">
        <v>33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-300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>
        <v>43608</v>
      </c>
      <c r="B9" s="85" t="s">
        <v>109</v>
      </c>
      <c r="C9" s="3">
        <v>300</v>
      </c>
      <c r="D9" s="3"/>
      <c r="E9" s="3"/>
      <c r="F9" s="3"/>
      <c r="G9" s="3"/>
      <c r="H9" s="8">
        <f t="shared" si="0"/>
        <v>300</v>
      </c>
      <c r="I9" s="2" t="s">
        <v>32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300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85" t="s">
        <v>110</v>
      </c>
      <c r="C10" s="3"/>
      <c r="D10" s="3">
        <v>-372</v>
      </c>
      <c r="E10" s="3"/>
      <c r="F10" s="3"/>
      <c r="G10" s="3"/>
      <c r="H10" s="8">
        <f t="shared" si="0"/>
        <v>-372</v>
      </c>
      <c r="I10" s="2" t="s">
        <v>33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-372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85" t="s">
        <v>111</v>
      </c>
      <c r="C11" s="3"/>
      <c r="D11" s="3">
        <v>-1321</v>
      </c>
      <c r="E11" s="3"/>
      <c r="F11" s="3"/>
      <c r="G11" s="3"/>
      <c r="H11" s="8">
        <f t="shared" si="0"/>
        <v>-1321</v>
      </c>
      <c r="I11" s="2" t="s">
        <v>33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-1321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>
        <v>43612</v>
      </c>
      <c r="B12" s="85" t="s">
        <v>112</v>
      </c>
      <c r="C12" s="3">
        <v>300</v>
      </c>
      <c r="D12" s="3"/>
      <c r="E12" s="3"/>
      <c r="F12" s="3"/>
      <c r="G12" s="3"/>
      <c r="H12" s="8">
        <f t="shared" si="0"/>
        <v>300</v>
      </c>
      <c r="I12" s="2" t="s">
        <v>32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300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85" t="s">
        <v>113</v>
      </c>
      <c r="C13" s="3">
        <v>300</v>
      </c>
      <c r="D13" s="3"/>
      <c r="E13" s="3"/>
      <c r="F13" s="3"/>
      <c r="G13" s="3"/>
      <c r="H13" s="8">
        <f t="shared" si="0"/>
        <v>300</v>
      </c>
      <c r="I13" s="2" t="s">
        <v>32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300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>
        <v>43616</v>
      </c>
      <c r="B14" s="85" t="s">
        <v>114</v>
      </c>
      <c r="C14" s="3"/>
      <c r="D14" s="3">
        <v>-126</v>
      </c>
      <c r="E14" s="3"/>
      <c r="F14" s="3"/>
      <c r="G14" s="3"/>
      <c r="H14" s="8">
        <f t="shared" si="0"/>
        <v>-126</v>
      </c>
      <c r="I14" s="2" t="s">
        <v>33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-126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85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85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85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85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85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85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85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85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85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12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12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12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12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12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12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12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12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2100</v>
      </c>
      <c r="D42" s="11">
        <f t="shared" ref="D42:H42" si="1">SUM(D2:D41)</f>
        <v>-4159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 t="shared" si="1"/>
        <v>-2059</v>
      </c>
      <c r="I42" s="10"/>
      <c r="J42" s="11">
        <f>SUM(J2:J41)</f>
        <v>0</v>
      </c>
      <c r="K42" s="11">
        <f t="shared" ref="K42:AI42" si="2">SUM(K2:K41)</f>
        <v>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2100</v>
      </c>
      <c r="P42" s="11">
        <f t="shared" si="2"/>
        <v>-4159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0</v>
      </c>
    </row>
    <row r="45" spans="1:35" x14ac:dyDescent="0.2">
      <c r="A45" s="15" t="str">
        <f>K1</f>
        <v>3111-Drevprov Intäkter</v>
      </c>
      <c r="B45" s="16">
        <f>K42</f>
        <v>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2100</v>
      </c>
    </row>
    <row r="50" spans="1:2" x14ac:dyDescent="0.2">
      <c r="A50" s="15" t="str">
        <f>P1</f>
        <v>4110-Utställning kostnader</v>
      </c>
      <c r="B50" s="16">
        <f>P42</f>
        <v>-4159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2" x14ac:dyDescent="0.2">
      <c r="A65" s="15" t="str">
        <f>AE1</f>
        <v>4150 MLS Prov</v>
      </c>
      <c r="B65" s="16">
        <f>AE42</f>
        <v>0</v>
      </c>
    </row>
    <row r="66" spans="1:2" x14ac:dyDescent="0.2">
      <c r="A66" s="15" t="str">
        <f>AF1</f>
        <v>RM intäkter</v>
      </c>
      <c r="B66" s="16">
        <f>AF42</f>
        <v>0</v>
      </c>
    </row>
    <row r="67" spans="1:2" x14ac:dyDescent="0.2">
      <c r="A67" s="15" t="str">
        <f>AG1</f>
        <v>RM utgifter</v>
      </c>
      <c r="B67" s="16">
        <f>AG42</f>
        <v>0</v>
      </c>
    </row>
    <row r="68" spans="1:2" x14ac:dyDescent="0.2">
      <c r="A68" s="15" t="str">
        <f>AH1</f>
        <v>t</v>
      </c>
      <c r="B68" s="16">
        <f>AH42</f>
        <v>0</v>
      </c>
    </row>
    <row r="69" spans="1:2" x14ac:dyDescent="0.2">
      <c r="A69" s="15" t="str">
        <f>AI1</f>
        <v>u</v>
      </c>
      <c r="B69" s="16">
        <f>AI42</f>
        <v>0</v>
      </c>
    </row>
    <row r="71" spans="1:2" x14ac:dyDescent="0.2">
      <c r="A71" s="15" t="s">
        <v>26</v>
      </c>
      <c r="B71" s="15"/>
    </row>
    <row r="72" spans="1:2" x14ac:dyDescent="0.2">
      <c r="A72" s="15" t="str">
        <f>C1</f>
        <v>Debet</v>
      </c>
      <c r="B72" s="16">
        <f>C42</f>
        <v>2100</v>
      </c>
    </row>
    <row r="73" spans="1:2" x14ac:dyDescent="0.2">
      <c r="A73" s="15" t="str">
        <f>D1</f>
        <v>Kredit</v>
      </c>
      <c r="B73" s="16">
        <f>D42</f>
        <v>-4159</v>
      </c>
    </row>
    <row r="74" spans="1:2" x14ac:dyDescent="0.2">
      <c r="A74" s="15">
        <f>E1</f>
        <v>0</v>
      </c>
      <c r="B74" s="16">
        <f>E42</f>
        <v>0</v>
      </c>
    </row>
    <row r="75" spans="1:2" x14ac:dyDescent="0.2">
      <c r="A75" s="15">
        <f>F1</f>
        <v>0</v>
      </c>
      <c r="B75" s="16">
        <f>F42</f>
        <v>0</v>
      </c>
    </row>
    <row r="76" spans="1:2" x14ac:dyDescent="0.2">
      <c r="A76" s="15">
        <f>G1</f>
        <v>0</v>
      </c>
      <c r="B76" s="16">
        <f>G42</f>
        <v>0</v>
      </c>
    </row>
  </sheetData>
  <conditionalFormatting sqref="C11:G41 E2:G10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10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900-000000000000}">
      <formula1>Utgiftskategorier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79998168889431442"/>
  </sheetPr>
  <dimension ref="A1:AI76"/>
  <sheetViews>
    <sheetView workbookViewId="0">
      <selection activeCell="I2" sqref="I2:I4"/>
    </sheetView>
  </sheetViews>
  <sheetFormatPr defaultColWidth="9.140625" defaultRowHeight="12" x14ac:dyDescent="0.2"/>
  <cols>
    <col min="1" max="1" width="11.28515625" style="5" customWidth="1"/>
    <col min="2" max="2" width="22.425781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/>
      <c r="B2" s="12"/>
      <c r="C2" s="3"/>
      <c r="D2" s="3"/>
      <c r="E2" s="3"/>
      <c r="F2" s="3"/>
      <c r="G2" s="3"/>
      <c r="H2" s="8">
        <f t="shared" ref="H2:H41" si="0">SUM(C2:G2)</f>
        <v>0</v>
      </c>
      <c r="J2" s="3">
        <f>IF($I2=Översikt!B$11,$H2,0)</f>
        <v>0</v>
      </c>
      <c r="K2" s="3">
        <f>IF($I2=Översikt!B$12,$H2,0)</f>
        <v>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/>
      <c r="B3" s="12"/>
      <c r="C3" s="3"/>
      <c r="D3" s="3"/>
      <c r="E3" s="3"/>
      <c r="F3" s="3"/>
      <c r="G3" s="3"/>
      <c r="H3" s="8">
        <f t="shared" si="0"/>
        <v>0</v>
      </c>
      <c r="J3" s="3">
        <f>IF($I3=Översikt!B$11,$H3,0)</f>
        <v>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/>
      <c r="B4" s="12"/>
      <c r="C4" s="3"/>
      <c r="D4" s="3"/>
      <c r="E4" s="3"/>
      <c r="F4" s="3"/>
      <c r="G4" s="3"/>
      <c r="H4" s="8">
        <f t="shared" si="0"/>
        <v>0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B5" s="12"/>
      <c r="C5" s="3"/>
      <c r="D5" s="3"/>
      <c r="E5" s="3"/>
      <c r="F5" s="3"/>
      <c r="G5" s="3"/>
      <c r="H5" s="8">
        <f t="shared" si="0"/>
        <v>0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/>
      <c r="B6" s="12"/>
      <c r="C6" s="3"/>
      <c r="D6" s="3"/>
      <c r="E6" s="3"/>
      <c r="F6" s="3"/>
      <c r="G6" s="3"/>
      <c r="H6" s="8">
        <f t="shared" si="0"/>
        <v>0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12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12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12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12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12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12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12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12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12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12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12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12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12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12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12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12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12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12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12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12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12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12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12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12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12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0</v>
      </c>
      <c r="D42" s="11">
        <f t="shared" ref="D42:H42" si="1">SUM(D2:D41)</f>
        <v>0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 t="shared" si="1"/>
        <v>0</v>
      </c>
      <c r="I42" s="10"/>
      <c r="J42" s="11">
        <f>SUM(J2:J41)</f>
        <v>0</v>
      </c>
      <c r="K42" s="11">
        <f t="shared" ref="K42:AI42" si="2">SUM(K2:K41)</f>
        <v>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0</v>
      </c>
    </row>
    <row r="45" spans="1:35" x14ac:dyDescent="0.2">
      <c r="A45" s="15" t="str">
        <f>K1</f>
        <v>3111-Drevprov Intäkter</v>
      </c>
      <c r="B45" s="16">
        <f>K42</f>
        <v>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2" x14ac:dyDescent="0.2">
      <c r="A65" s="15" t="str">
        <f>AE1</f>
        <v>4150 MLS Prov</v>
      </c>
      <c r="B65" s="16">
        <f>AE42</f>
        <v>0</v>
      </c>
    </row>
    <row r="66" spans="1:2" x14ac:dyDescent="0.2">
      <c r="A66" s="15" t="str">
        <f>AF1</f>
        <v>RM intäkter</v>
      </c>
      <c r="B66" s="16">
        <f>AF42</f>
        <v>0</v>
      </c>
    </row>
    <row r="67" spans="1:2" x14ac:dyDescent="0.2">
      <c r="A67" s="15" t="str">
        <f>AG1</f>
        <v>RM utgifter</v>
      </c>
      <c r="B67" s="16">
        <f>AG42</f>
        <v>0</v>
      </c>
    </row>
    <row r="68" spans="1:2" x14ac:dyDescent="0.2">
      <c r="A68" s="15" t="str">
        <f>AH1</f>
        <v>t</v>
      </c>
      <c r="B68" s="16">
        <f>AH42</f>
        <v>0</v>
      </c>
    </row>
    <row r="69" spans="1:2" x14ac:dyDescent="0.2">
      <c r="A69" s="15" t="str">
        <f>AI1</f>
        <v>u</v>
      </c>
      <c r="B69" s="16">
        <f>AI42</f>
        <v>0</v>
      </c>
    </row>
    <row r="71" spans="1:2" x14ac:dyDescent="0.2">
      <c r="A71" s="15" t="s">
        <v>26</v>
      </c>
      <c r="B71" s="15"/>
    </row>
    <row r="72" spans="1:2" x14ac:dyDescent="0.2">
      <c r="A72" s="15" t="str">
        <f>C1</f>
        <v>Debet</v>
      </c>
      <c r="B72" s="16">
        <f>C42</f>
        <v>0</v>
      </c>
    </row>
    <row r="73" spans="1:2" x14ac:dyDescent="0.2">
      <c r="A73" s="15" t="str">
        <f>D1</f>
        <v>Kredit</v>
      </c>
      <c r="B73" s="16">
        <f>D42</f>
        <v>0</v>
      </c>
    </row>
    <row r="74" spans="1:2" x14ac:dyDescent="0.2">
      <c r="A74" s="15">
        <f>E1</f>
        <v>0</v>
      </c>
      <c r="B74" s="16">
        <f>E42</f>
        <v>0</v>
      </c>
    </row>
    <row r="75" spans="1:2" x14ac:dyDescent="0.2">
      <c r="A75" s="15">
        <f>F1</f>
        <v>0</v>
      </c>
      <c r="B75" s="16">
        <f>F42</f>
        <v>0</v>
      </c>
    </row>
    <row r="76" spans="1:2" x14ac:dyDescent="0.2">
      <c r="A76" s="15">
        <f>G1</f>
        <v>0</v>
      </c>
      <c r="B76" s="16">
        <f>G42</f>
        <v>0</v>
      </c>
    </row>
  </sheetData>
  <conditionalFormatting sqref="C6:G41 E2:G5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5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A00-000000000000}">
      <formula1>Utgiftskategorier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79998168889431442"/>
  </sheetPr>
  <dimension ref="A1:AI76"/>
  <sheetViews>
    <sheetView workbookViewId="0">
      <selection activeCell="A2" sqref="A2"/>
    </sheetView>
  </sheetViews>
  <sheetFormatPr defaultColWidth="9.140625" defaultRowHeight="12" x14ac:dyDescent="0.2"/>
  <cols>
    <col min="1" max="1" width="11.42578125" style="5" customWidth="1"/>
    <col min="2" max="2" width="22.425781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/>
      <c r="B2" s="12"/>
      <c r="C2" s="3"/>
      <c r="D2" s="3"/>
      <c r="E2" s="3"/>
      <c r="F2" s="3"/>
      <c r="G2" s="3"/>
      <c r="H2" s="8">
        <f t="shared" ref="H2:H41" si="0">SUM(C2:G2)</f>
        <v>0</v>
      </c>
      <c r="J2" s="3">
        <f>IF($I2=Översikt!B$11,$H2,0)</f>
        <v>0</v>
      </c>
      <c r="K2" s="3">
        <f>IF($I2=Översikt!B$12,$H2,0)</f>
        <v>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/>
      <c r="B3" s="12"/>
      <c r="C3" s="3"/>
      <c r="D3" s="3"/>
      <c r="E3" s="3"/>
      <c r="F3" s="3"/>
      <c r="G3" s="3"/>
      <c r="H3" s="8">
        <f t="shared" si="0"/>
        <v>0</v>
      </c>
      <c r="J3" s="3">
        <f>IF($I3=Översikt!B$11,$H3,0)</f>
        <v>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/>
      <c r="B4" s="12"/>
      <c r="C4" s="3"/>
      <c r="D4" s="3"/>
      <c r="E4" s="3"/>
      <c r="F4" s="3"/>
      <c r="G4" s="3"/>
      <c r="H4" s="8">
        <f t="shared" si="0"/>
        <v>0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/>
      <c r="B5" s="12"/>
      <c r="C5" s="3"/>
      <c r="D5" s="3"/>
      <c r="E5" s="3"/>
      <c r="F5" s="3"/>
      <c r="G5" s="3"/>
      <c r="H5" s="8">
        <f t="shared" si="0"/>
        <v>0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/>
      <c r="B6" s="12"/>
      <c r="C6" s="3"/>
      <c r="D6" s="3"/>
      <c r="E6" s="3"/>
      <c r="F6" s="3"/>
      <c r="G6" s="3"/>
      <c r="H6" s="8">
        <f t="shared" si="0"/>
        <v>0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12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12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12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12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12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12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12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12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12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12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12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12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12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12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12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12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12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12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12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12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12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12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12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12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12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0</v>
      </c>
      <c r="D42" s="11">
        <f t="shared" ref="D42:G42" si="1">SUM(D2:D41)</f>
        <v>0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>SUM(H2:H41)</f>
        <v>0</v>
      </c>
      <c r="I42" s="10"/>
      <c r="J42" s="11">
        <f>SUM(J2:J41)</f>
        <v>0</v>
      </c>
      <c r="K42" s="11">
        <f t="shared" ref="K42:AI42" si="2">SUM(K2:K41)</f>
        <v>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0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35" x14ac:dyDescent="0.2">
      <c r="A45" s="15" t="str">
        <f>K1</f>
        <v>3111-Drevprov Intäkter</v>
      </c>
      <c r="B45" s="16">
        <f>K42</f>
        <v>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7" x14ac:dyDescent="0.2">
      <c r="A65" s="15" t="str">
        <f>AE1</f>
        <v>4150 MLS Prov</v>
      </c>
      <c r="B65" s="16">
        <f>AE42</f>
        <v>0</v>
      </c>
    </row>
    <row r="66" spans="1:7" x14ac:dyDescent="0.2">
      <c r="A66" s="15" t="str">
        <f>AF1</f>
        <v>RM intäkter</v>
      </c>
      <c r="B66" s="16">
        <f>AF42</f>
        <v>0</v>
      </c>
      <c r="E66" s="5"/>
      <c r="F66" s="5"/>
      <c r="G66" s="5"/>
    </row>
    <row r="67" spans="1:7" x14ac:dyDescent="0.2">
      <c r="A67" s="15" t="str">
        <f>AG1</f>
        <v>RM utgifter</v>
      </c>
      <c r="B67" s="16">
        <f>AG42</f>
        <v>0</v>
      </c>
    </row>
    <row r="68" spans="1:7" x14ac:dyDescent="0.2">
      <c r="A68" s="15" t="str">
        <f>AH1</f>
        <v>t</v>
      </c>
      <c r="B68" s="16">
        <f>AH42</f>
        <v>0</v>
      </c>
      <c r="D68" s="14"/>
    </row>
    <row r="69" spans="1:7" x14ac:dyDescent="0.2">
      <c r="A69" s="15" t="str">
        <f>AI1</f>
        <v>u</v>
      </c>
      <c r="B69" s="16">
        <f>AI42</f>
        <v>0</v>
      </c>
    </row>
    <row r="70" spans="1:7" x14ac:dyDescent="0.2">
      <c r="B70" s="14"/>
    </row>
    <row r="71" spans="1:7" x14ac:dyDescent="0.2">
      <c r="A71" s="15" t="s">
        <v>26</v>
      </c>
      <c r="B71" s="15"/>
    </row>
    <row r="72" spans="1:7" x14ac:dyDescent="0.2">
      <c r="A72" s="15" t="str">
        <f>C1</f>
        <v>Debet</v>
      </c>
      <c r="B72" s="16">
        <f>C42</f>
        <v>0</v>
      </c>
    </row>
    <row r="73" spans="1:7" x14ac:dyDescent="0.2">
      <c r="A73" s="15" t="str">
        <f>D1</f>
        <v>Kredit</v>
      </c>
      <c r="B73" s="16">
        <f>D42</f>
        <v>0</v>
      </c>
    </row>
    <row r="74" spans="1:7" x14ac:dyDescent="0.2">
      <c r="A74" s="15">
        <f>E1</f>
        <v>0</v>
      </c>
      <c r="B74" s="16">
        <f>E42</f>
        <v>0</v>
      </c>
    </row>
    <row r="75" spans="1:7" x14ac:dyDescent="0.2">
      <c r="A75" s="15">
        <f>F1</f>
        <v>0</v>
      </c>
      <c r="B75" s="16">
        <f>F42</f>
        <v>0</v>
      </c>
    </row>
    <row r="76" spans="1:7" x14ac:dyDescent="0.2">
      <c r="A76" s="15">
        <f>G1</f>
        <v>0</v>
      </c>
      <c r="B76" s="16">
        <f>G42</f>
        <v>0</v>
      </c>
    </row>
  </sheetData>
  <conditionalFormatting sqref="C2:G41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3">
      <dataBar>
        <cfvo type="min"/>
        <cfvo type="max"/>
        <color rgb="FFFF555A"/>
      </dataBar>
    </cfRule>
  </conditionalFormatting>
  <conditionalFormatting sqref="K2:AI41">
    <cfRule type="dataBar" priority="2">
      <dataBar>
        <cfvo type="min"/>
        <cfvo type="max"/>
        <color rgb="FFFF555A"/>
      </dataBar>
    </cfRule>
  </conditionalFormatting>
  <conditionalFormatting sqref="H2:H41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B00-000000000000}">
      <formula1>Utgiftskategorier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59999389629810485"/>
  </sheetPr>
  <dimension ref="A1:AI76"/>
  <sheetViews>
    <sheetView workbookViewId="0">
      <selection activeCell="A3" sqref="A3"/>
    </sheetView>
  </sheetViews>
  <sheetFormatPr defaultColWidth="9.140625" defaultRowHeight="12" x14ac:dyDescent="0.2"/>
  <cols>
    <col min="1" max="1" width="11.42578125" style="5" customWidth="1"/>
    <col min="2" max="2" width="22.425781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>
        <v>43678</v>
      </c>
      <c r="B2" s="12" t="s">
        <v>115</v>
      </c>
      <c r="C2" s="3">
        <v>2325</v>
      </c>
      <c r="D2" s="3"/>
      <c r="E2" s="3"/>
      <c r="F2" s="3"/>
      <c r="G2" s="3"/>
      <c r="H2" s="8">
        <f t="shared" ref="H2:H41" si="0">SUM(C2:G2)</f>
        <v>2325</v>
      </c>
      <c r="I2" s="2" t="s">
        <v>36</v>
      </c>
      <c r="J2" s="3">
        <f>IF($I2=Översikt!B$11,$H2,0)</f>
        <v>0</v>
      </c>
      <c r="K2" s="3">
        <f>IF($I2=Översikt!B$12,$H2,0)</f>
        <v>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2325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/>
      <c r="B3" s="12"/>
      <c r="C3" s="3"/>
      <c r="D3" s="3"/>
      <c r="E3" s="3"/>
      <c r="F3" s="3"/>
      <c r="G3" s="3"/>
      <c r="H3" s="8">
        <f t="shared" si="0"/>
        <v>0</v>
      </c>
      <c r="J3" s="3">
        <f>IF($I3=Översikt!B$11,$H3,0)</f>
        <v>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/>
      <c r="B4" s="12"/>
      <c r="C4" s="3"/>
      <c r="D4" s="3"/>
      <c r="E4" s="3"/>
      <c r="F4" s="3"/>
      <c r="G4" s="3"/>
      <c r="H4" s="8">
        <f t="shared" si="0"/>
        <v>0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/>
      <c r="B5" s="12"/>
      <c r="C5" s="3"/>
      <c r="D5" s="3"/>
      <c r="E5" s="3"/>
      <c r="F5" s="3"/>
      <c r="G5" s="3"/>
      <c r="H5" s="8">
        <f t="shared" si="0"/>
        <v>0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/>
      <c r="B6" s="12"/>
      <c r="C6" s="3"/>
      <c r="D6" s="3"/>
      <c r="E6" s="3"/>
      <c r="F6" s="3"/>
      <c r="G6" s="3"/>
      <c r="H6" s="8">
        <f t="shared" si="0"/>
        <v>0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12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12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12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12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12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12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12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12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12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12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12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12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12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12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12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12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12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12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12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12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12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12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12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12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12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2325</v>
      </c>
      <c r="D42" s="11">
        <f t="shared" ref="D42:G42" si="1">SUM(D2:D41)</f>
        <v>0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>SUM(H2:H41)</f>
        <v>2325</v>
      </c>
      <c r="I42" s="10"/>
      <c r="J42" s="11">
        <f>SUM(J2:J41)</f>
        <v>0</v>
      </c>
      <c r="K42" s="11">
        <f t="shared" ref="K42:AI42" si="2">SUM(K2:K41)</f>
        <v>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2325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0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35" x14ac:dyDescent="0.2">
      <c r="A45" s="15" t="str">
        <f>K1</f>
        <v>3111-Drevprov Intäkter</v>
      </c>
      <c r="B45" s="16">
        <f>K42</f>
        <v>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2325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7" x14ac:dyDescent="0.2">
      <c r="A65" s="15" t="str">
        <f>AE1</f>
        <v>4150 MLS Prov</v>
      </c>
      <c r="B65" s="16">
        <f>AE42</f>
        <v>0</v>
      </c>
    </row>
    <row r="66" spans="1:7" x14ac:dyDescent="0.2">
      <c r="A66" s="15" t="str">
        <f>AF1</f>
        <v>RM intäkter</v>
      </c>
      <c r="B66" s="16">
        <f>AF42</f>
        <v>0</v>
      </c>
      <c r="E66" s="5"/>
      <c r="F66" s="5"/>
      <c r="G66" s="5"/>
    </row>
    <row r="67" spans="1:7" x14ac:dyDescent="0.2">
      <c r="A67" s="15" t="str">
        <f>AG1</f>
        <v>RM utgifter</v>
      </c>
      <c r="B67" s="16">
        <f>AG42</f>
        <v>0</v>
      </c>
    </row>
    <row r="68" spans="1:7" x14ac:dyDescent="0.2">
      <c r="A68" s="15" t="str">
        <f>AH1</f>
        <v>t</v>
      </c>
      <c r="B68" s="16">
        <f>AH42</f>
        <v>0</v>
      </c>
      <c r="D68" s="14"/>
    </row>
    <row r="69" spans="1:7" x14ac:dyDescent="0.2">
      <c r="A69" s="15" t="str">
        <f>AI1</f>
        <v>u</v>
      </c>
      <c r="B69" s="16">
        <f>AI42</f>
        <v>0</v>
      </c>
    </row>
    <row r="70" spans="1:7" x14ac:dyDescent="0.2">
      <c r="B70" s="14"/>
    </row>
    <row r="71" spans="1:7" x14ac:dyDescent="0.2">
      <c r="A71" s="15" t="s">
        <v>26</v>
      </c>
      <c r="B71" s="15"/>
    </row>
    <row r="72" spans="1:7" x14ac:dyDescent="0.2">
      <c r="A72" s="15" t="str">
        <f>C1</f>
        <v>Debet</v>
      </c>
      <c r="B72" s="16">
        <f>C42</f>
        <v>2325</v>
      </c>
    </row>
    <row r="73" spans="1:7" x14ac:dyDescent="0.2">
      <c r="A73" s="15" t="str">
        <f>D1</f>
        <v>Kredit</v>
      </c>
      <c r="B73" s="16">
        <f>D42</f>
        <v>0</v>
      </c>
    </row>
    <row r="74" spans="1:7" x14ac:dyDescent="0.2">
      <c r="A74" s="15">
        <f>E1</f>
        <v>0</v>
      </c>
      <c r="B74" s="16">
        <f>E42</f>
        <v>0</v>
      </c>
    </row>
    <row r="75" spans="1:7" x14ac:dyDescent="0.2">
      <c r="A75" s="15">
        <f>F1</f>
        <v>0</v>
      </c>
      <c r="B75" s="16">
        <f>F42</f>
        <v>0</v>
      </c>
    </row>
    <row r="76" spans="1:7" x14ac:dyDescent="0.2">
      <c r="A76" s="15">
        <f>G1</f>
        <v>0</v>
      </c>
      <c r="B76" s="16">
        <f>G42</f>
        <v>0</v>
      </c>
    </row>
  </sheetData>
  <conditionalFormatting sqref="C4:G41 D2:G3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C3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C00-000000000000}">
      <formula1>Utgiftskategorier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39997558519241921"/>
  </sheetPr>
  <dimension ref="A1:AI76"/>
  <sheetViews>
    <sheetView workbookViewId="0">
      <selection activeCell="I2" sqref="I2"/>
    </sheetView>
  </sheetViews>
  <sheetFormatPr defaultColWidth="9.140625" defaultRowHeight="12" x14ac:dyDescent="0.2"/>
  <cols>
    <col min="1" max="1" width="11.42578125" style="5" customWidth="1"/>
    <col min="2" max="2" width="22.425781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>
        <v>43711</v>
      </c>
      <c r="B2" s="85" t="s">
        <v>116</v>
      </c>
      <c r="C2" s="3"/>
      <c r="D2" s="3">
        <v>-2394</v>
      </c>
      <c r="E2" s="3"/>
      <c r="F2" s="3"/>
      <c r="G2" s="3"/>
      <c r="H2" s="8">
        <f t="shared" ref="H2:H41" si="0">SUM(C2:G2)</f>
        <v>-2394</v>
      </c>
      <c r="I2" s="2" t="s">
        <v>38</v>
      </c>
      <c r="J2" s="3">
        <f>IF($I2=Översikt!B$11,$H2,0)</f>
        <v>0</v>
      </c>
      <c r="K2" s="3">
        <f>IF($I2=Översikt!B$12,$H2,0)</f>
        <v>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-2394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>
        <v>43728</v>
      </c>
      <c r="B3" s="85" t="s">
        <v>117</v>
      </c>
      <c r="C3" s="3">
        <v>500</v>
      </c>
      <c r="D3" s="3"/>
      <c r="E3" s="3"/>
      <c r="F3" s="3"/>
      <c r="G3" s="3"/>
      <c r="H3" s="8">
        <f t="shared" si="0"/>
        <v>500</v>
      </c>
      <c r="I3" s="2" t="s">
        <v>28</v>
      </c>
      <c r="J3" s="3">
        <f>IF($I3=Översikt!B$11,$H3,0)</f>
        <v>0</v>
      </c>
      <c r="K3" s="3">
        <f>IF($I3=Översikt!B$12,$H3,0)</f>
        <v>500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/>
      <c r="B4" s="85" t="s">
        <v>118</v>
      </c>
      <c r="C4" s="3">
        <v>600</v>
      </c>
      <c r="D4" s="3"/>
      <c r="E4" s="3"/>
      <c r="F4" s="3"/>
      <c r="G4" s="3"/>
      <c r="H4" s="8">
        <f t="shared" si="0"/>
        <v>600</v>
      </c>
      <c r="I4" s="2" t="s">
        <v>28</v>
      </c>
      <c r="J4" s="3">
        <f>IF($I4=Översikt!B$11,$H4,0)</f>
        <v>0</v>
      </c>
      <c r="K4" s="3">
        <f>IF($I4=Översikt!B$12,$H4,0)</f>
        <v>600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/>
      <c r="B5" s="85" t="s">
        <v>119</v>
      </c>
      <c r="C5" s="3">
        <v>600</v>
      </c>
      <c r="D5" s="3"/>
      <c r="E5" s="3"/>
      <c r="F5" s="3"/>
      <c r="G5" s="3"/>
      <c r="H5" s="8">
        <f t="shared" si="0"/>
        <v>600</v>
      </c>
      <c r="I5" s="2" t="s">
        <v>28</v>
      </c>
      <c r="J5" s="3">
        <f>IF($I5=Översikt!B$11,$H5,0)</f>
        <v>0</v>
      </c>
      <c r="K5" s="3">
        <f>IF($I5=Översikt!B$12,$H5,0)</f>
        <v>600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>
        <v>43731</v>
      </c>
      <c r="B6" s="85" t="s">
        <v>120</v>
      </c>
      <c r="C6" s="3">
        <v>600</v>
      </c>
      <c r="D6" s="3"/>
      <c r="E6" s="3"/>
      <c r="F6" s="3"/>
      <c r="G6" s="3"/>
      <c r="H6" s="8">
        <f t="shared" si="0"/>
        <v>600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85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85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85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85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85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85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85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85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85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85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85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85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85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85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85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85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85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85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85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85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85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85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85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85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85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85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85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85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85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85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85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85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85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2300</v>
      </c>
      <c r="D42" s="11">
        <f t="shared" ref="D42:G42" si="1">SUM(D2:D41)</f>
        <v>-2394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>SUM(H2:H41)</f>
        <v>-94</v>
      </c>
      <c r="I42" s="10"/>
      <c r="J42" s="11">
        <f>SUM(J2:J41)</f>
        <v>0</v>
      </c>
      <c r="K42" s="11">
        <f t="shared" ref="K42:AI42" si="2">SUM(K2:K41)</f>
        <v>1700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-2394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0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35" x14ac:dyDescent="0.2">
      <c r="A45" s="15" t="str">
        <f>K1</f>
        <v>3111-Drevprov Intäkter</v>
      </c>
      <c r="B45" s="16">
        <f>K42</f>
        <v>1700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-2394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7" x14ac:dyDescent="0.2">
      <c r="A65" s="15" t="str">
        <f>AE1</f>
        <v>4150 MLS Prov</v>
      </c>
      <c r="B65" s="16">
        <f>AE42</f>
        <v>0</v>
      </c>
    </row>
    <row r="66" spans="1:7" x14ac:dyDescent="0.2">
      <c r="A66" s="15" t="str">
        <f>AF1</f>
        <v>RM intäkter</v>
      </c>
      <c r="B66" s="16">
        <f>AF42</f>
        <v>0</v>
      </c>
      <c r="E66" s="5"/>
      <c r="F66" s="5"/>
      <c r="G66" s="5"/>
    </row>
    <row r="67" spans="1:7" x14ac:dyDescent="0.2">
      <c r="A67" s="15" t="str">
        <f>AG1</f>
        <v>RM utgifter</v>
      </c>
      <c r="B67" s="16">
        <f>AG42</f>
        <v>0</v>
      </c>
    </row>
    <row r="68" spans="1:7" x14ac:dyDescent="0.2">
      <c r="A68" s="15" t="str">
        <f>AH1</f>
        <v>t</v>
      </c>
      <c r="B68" s="16">
        <f>AH42</f>
        <v>0</v>
      </c>
      <c r="D68" s="14"/>
    </row>
    <row r="69" spans="1:7" x14ac:dyDescent="0.2">
      <c r="A69" s="15" t="str">
        <f>AI1</f>
        <v>u</v>
      </c>
      <c r="B69" s="16">
        <f>AI42</f>
        <v>0</v>
      </c>
    </row>
    <row r="70" spans="1:7" x14ac:dyDescent="0.2">
      <c r="B70" s="14"/>
    </row>
    <row r="71" spans="1:7" x14ac:dyDescent="0.2">
      <c r="A71" s="15" t="s">
        <v>26</v>
      </c>
      <c r="B71" s="15"/>
    </row>
    <row r="72" spans="1:7" x14ac:dyDescent="0.2">
      <c r="A72" s="15" t="str">
        <f>C1</f>
        <v>Debet</v>
      </c>
      <c r="B72" s="16">
        <f>C42</f>
        <v>2300</v>
      </c>
    </row>
    <row r="73" spans="1:7" x14ac:dyDescent="0.2">
      <c r="A73" s="15" t="str">
        <f>D1</f>
        <v>Kredit</v>
      </c>
      <c r="B73" s="16">
        <f>D42</f>
        <v>-2394</v>
      </c>
    </row>
    <row r="74" spans="1:7" x14ac:dyDescent="0.2">
      <c r="A74" s="15">
        <f>E1</f>
        <v>0</v>
      </c>
      <c r="B74" s="16">
        <f>E42</f>
        <v>0</v>
      </c>
    </row>
    <row r="75" spans="1:7" x14ac:dyDescent="0.2">
      <c r="A75" s="15">
        <f>F1</f>
        <v>0</v>
      </c>
      <c r="B75" s="16">
        <f>F42</f>
        <v>0</v>
      </c>
    </row>
    <row r="76" spans="1:7" x14ac:dyDescent="0.2">
      <c r="A76" s="15">
        <f>G1</f>
        <v>0</v>
      </c>
      <c r="B76" s="16">
        <f>G42</f>
        <v>0</v>
      </c>
    </row>
  </sheetData>
  <conditionalFormatting sqref="C11:G41 E2:G10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10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D00-000000000000}">
      <formula1>Utgiftskategorier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0.39997558519241921"/>
  </sheetPr>
  <dimension ref="A1:AI76"/>
  <sheetViews>
    <sheetView topLeftCell="A4" workbookViewId="0">
      <selection activeCell="I16" sqref="I16"/>
    </sheetView>
  </sheetViews>
  <sheetFormatPr defaultColWidth="9.140625" defaultRowHeight="12" x14ac:dyDescent="0.2"/>
  <cols>
    <col min="1" max="1" width="11.42578125" style="5" customWidth="1"/>
    <col min="2" max="2" width="22.425781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>
        <v>43745</v>
      </c>
      <c r="B2" s="85" t="s">
        <v>121</v>
      </c>
      <c r="C2" s="3">
        <v>1200</v>
      </c>
      <c r="D2" s="3"/>
      <c r="E2" s="3"/>
      <c r="F2" s="3"/>
      <c r="G2" s="3"/>
      <c r="H2" s="8">
        <f t="shared" ref="H2:H41" si="0">SUM(C2:G2)</f>
        <v>1200</v>
      </c>
      <c r="I2" s="2" t="s">
        <v>28</v>
      </c>
      <c r="J2" s="3">
        <f>IF($I2=Översikt!B$11,$H2,0)</f>
        <v>0</v>
      </c>
      <c r="K2" s="3">
        <f>IF($I2=Översikt!B$12,$H2,0)</f>
        <v>1200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/>
      <c r="B3" s="85" t="s">
        <v>122</v>
      </c>
      <c r="C3" s="3"/>
      <c r="D3" s="3">
        <v>-300</v>
      </c>
      <c r="E3" s="3"/>
      <c r="F3" s="3"/>
      <c r="G3" s="3"/>
      <c r="H3" s="8">
        <f t="shared" si="0"/>
        <v>-300</v>
      </c>
      <c r="I3" s="2" t="s">
        <v>27</v>
      </c>
      <c r="J3" s="3">
        <f>IF($I3=Översikt!B$11,$H3,0)</f>
        <v>-300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/>
      <c r="B4" s="85" t="s">
        <v>123</v>
      </c>
      <c r="C4" s="3"/>
      <c r="D4" s="3">
        <v>-512.75</v>
      </c>
      <c r="E4" s="3"/>
      <c r="F4" s="3"/>
      <c r="G4" s="3"/>
      <c r="H4" s="8">
        <f t="shared" si="0"/>
        <v>-512.75</v>
      </c>
      <c r="I4" s="2" t="s">
        <v>27</v>
      </c>
      <c r="J4" s="3">
        <f>IF($I4=Översikt!B$11,$H4,0)</f>
        <v>-512.75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>
        <v>43749</v>
      </c>
      <c r="B5" s="85" t="s">
        <v>124</v>
      </c>
      <c r="C5" s="3">
        <v>600</v>
      </c>
      <c r="D5" s="3"/>
      <c r="E5" s="3"/>
      <c r="F5" s="3"/>
      <c r="G5" s="3"/>
      <c r="H5" s="8">
        <f t="shared" si="0"/>
        <v>600</v>
      </c>
      <c r="I5" s="2" t="s">
        <v>28</v>
      </c>
      <c r="J5" s="3">
        <f>IF($I5=Översikt!B$11,$H5,0)</f>
        <v>0</v>
      </c>
      <c r="K5" s="3">
        <f>IF($I5=Översikt!B$12,$H5,0)</f>
        <v>600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>
        <v>43752</v>
      </c>
      <c r="B6" s="85" t="s">
        <v>125</v>
      </c>
      <c r="C6" s="3">
        <v>1200</v>
      </c>
      <c r="D6" s="3"/>
      <c r="E6" s="3"/>
      <c r="F6" s="3"/>
      <c r="G6" s="3"/>
      <c r="H6" s="8">
        <f t="shared" si="0"/>
        <v>1200</v>
      </c>
      <c r="I6" s="2" t="s">
        <v>28</v>
      </c>
      <c r="J6" s="3">
        <f>IF($I6=Översikt!B$11,$H6,0)</f>
        <v>0</v>
      </c>
      <c r="K6" s="3">
        <f>IF($I6=Översikt!B$12,$H6,0)</f>
        <v>1200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>
        <v>43759</v>
      </c>
      <c r="B7" s="85" t="s">
        <v>126</v>
      </c>
      <c r="C7" s="3">
        <v>600</v>
      </c>
      <c r="D7" s="3"/>
      <c r="E7" s="3"/>
      <c r="F7" s="3"/>
      <c r="G7" s="3"/>
      <c r="H7" s="8">
        <f t="shared" si="0"/>
        <v>600</v>
      </c>
      <c r="I7" s="2" t="s">
        <v>28</v>
      </c>
      <c r="J7" s="3">
        <f>IF($I7=Översikt!B$11,$H7,0)</f>
        <v>0</v>
      </c>
      <c r="K7" s="3">
        <f>IF($I7=Översikt!B$12,$H7,0)</f>
        <v>600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85" t="s">
        <v>127</v>
      </c>
      <c r="C8" s="3">
        <v>1200</v>
      </c>
      <c r="D8" s="3"/>
      <c r="E8" s="3"/>
      <c r="F8" s="3"/>
      <c r="G8" s="3"/>
      <c r="H8" s="8">
        <f t="shared" si="0"/>
        <v>1200</v>
      </c>
      <c r="I8" s="2" t="s">
        <v>28</v>
      </c>
      <c r="J8" s="3">
        <f>IF($I8=Översikt!B$11,$H8,0)</f>
        <v>0</v>
      </c>
      <c r="K8" s="3">
        <f>IF($I8=Översikt!B$12,$H8,0)</f>
        <v>1200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>
        <v>43761</v>
      </c>
      <c r="B9" s="85" t="s">
        <v>128</v>
      </c>
      <c r="C9" s="3">
        <v>600</v>
      </c>
      <c r="D9" s="3"/>
      <c r="E9" s="3"/>
      <c r="F9" s="3"/>
      <c r="G9" s="3"/>
      <c r="H9" s="8">
        <f t="shared" si="0"/>
        <v>600</v>
      </c>
      <c r="I9" s="2" t="s">
        <v>28</v>
      </c>
      <c r="J9" s="3">
        <f>IF($I9=Översikt!B$11,$H9,0)</f>
        <v>0</v>
      </c>
      <c r="K9" s="3">
        <f>IF($I9=Översikt!B$12,$H9,0)</f>
        <v>600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>
        <v>43762</v>
      </c>
      <c r="B10" s="85" t="s">
        <v>129</v>
      </c>
      <c r="C10" s="3">
        <v>300</v>
      </c>
      <c r="D10" s="3"/>
      <c r="E10" s="3"/>
      <c r="F10" s="3"/>
      <c r="G10" s="3"/>
      <c r="H10" s="8">
        <f t="shared" si="0"/>
        <v>300</v>
      </c>
      <c r="I10" s="2" t="s">
        <v>28</v>
      </c>
      <c r="J10" s="3">
        <f>IF($I10=Översikt!B$11,$H10,0)</f>
        <v>0</v>
      </c>
      <c r="K10" s="3">
        <f>IF($I10=Översikt!B$12,$H10,0)</f>
        <v>300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>
        <v>43766</v>
      </c>
      <c r="B11" s="85" t="s">
        <v>130</v>
      </c>
      <c r="C11" s="3">
        <v>600</v>
      </c>
      <c r="D11" s="3"/>
      <c r="E11" s="3"/>
      <c r="F11" s="3"/>
      <c r="G11" s="3"/>
      <c r="H11" s="8">
        <f t="shared" si="0"/>
        <v>600</v>
      </c>
      <c r="I11" s="2" t="s">
        <v>28</v>
      </c>
      <c r="J11" s="3">
        <f>IF($I11=Översikt!B$11,$H11,0)</f>
        <v>0</v>
      </c>
      <c r="K11" s="3">
        <f>IF($I11=Översikt!B$12,$H11,0)</f>
        <v>600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85" t="s">
        <v>131</v>
      </c>
      <c r="C12" s="3">
        <v>1500</v>
      </c>
      <c r="D12" s="3"/>
      <c r="E12" s="3"/>
      <c r="F12" s="3"/>
      <c r="G12" s="3"/>
      <c r="H12" s="8">
        <f t="shared" si="0"/>
        <v>1500</v>
      </c>
      <c r="I12" s="2" t="s">
        <v>73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1500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>
        <v>43767</v>
      </c>
      <c r="B13" s="85" t="s">
        <v>132</v>
      </c>
      <c r="C13" s="3"/>
      <c r="D13" s="3">
        <v>-596</v>
      </c>
      <c r="E13" s="3"/>
      <c r="F13" s="3"/>
      <c r="G13" s="3"/>
      <c r="H13" s="8">
        <f t="shared" si="0"/>
        <v>-596</v>
      </c>
      <c r="I13" s="2" t="s">
        <v>27</v>
      </c>
      <c r="J13" s="3">
        <f>IF($I13=Översikt!B$11,$H13,0)</f>
        <v>-596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85" t="s">
        <v>133</v>
      </c>
      <c r="C14" s="3">
        <v>350</v>
      </c>
      <c r="D14" s="3"/>
      <c r="E14" s="3"/>
      <c r="F14" s="3"/>
      <c r="G14" s="3"/>
      <c r="H14" s="8">
        <f t="shared" si="0"/>
        <v>350</v>
      </c>
      <c r="I14" s="2" t="s">
        <v>28</v>
      </c>
      <c r="J14" s="3">
        <f>IF($I14=Översikt!B$11,$H14,0)</f>
        <v>0</v>
      </c>
      <c r="K14" s="3">
        <f>IF($I14=Översikt!B$12,$H14,0)</f>
        <v>350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>
        <v>43769</v>
      </c>
      <c r="B15" s="85" t="s">
        <v>134</v>
      </c>
      <c r="C15" s="3">
        <v>650</v>
      </c>
      <c r="D15" s="3"/>
      <c r="E15" s="3"/>
      <c r="F15" s="3"/>
      <c r="G15" s="3"/>
      <c r="H15" s="8">
        <f t="shared" si="0"/>
        <v>650</v>
      </c>
      <c r="I15" s="2" t="s">
        <v>28</v>
      </c>
      <c r="J15" s="3">
        <f>IF($I15=Översikt!B$11,$H15,0)</f>
        <v>0</v>
      </c>
      <c r="K15" s="3">
        <f>IF($I15=Översikt!B$12,$H15,0)</f>
        <v>650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85" t="s">
        <v>135</v>
      </c>
      <c r="C16" s="3">
        <v>1500</v>
      </c>
      <c r="D16" s="3"/>
      <c r="E16" s="3"/>
      <c r="F16" s="3"/>
      <c r="G16" s="3"/>
      <c r="H16" s="8">
        <f t="shared" si="0"/>
        <v>1500</v>
      </c>
      <c r="I16" s="2" t="s">
        <v>73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1500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85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85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85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85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85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85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85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85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85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85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85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85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12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12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12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10300</v>
      </c>
      <c r="D42" s="11">
        <f t="shared" ref="D42:G42" si="1">SUM(D2:D41)</f>
        <v>-1408.75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>SUM(H2:H41)</f>
        <v>8891.25</v>
      </c>
      <c r="I42" s="10"/>
      <c r="J42" s="11">
        <f>SUM(J2:J41)</f>
        <v>-1408.75</v>
      </c>
      <c r="K42" s="11">
        <f t="shared" ref="K42:AI42" si="2">SUM(K2:K41)</f>
        <v>7300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3000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-1408.75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35" x14ac:dyDescent="0.2">
      <c r="A45" s="15" t="str">
        <f>K1</f>
        <v>3111-Drevprov Intäkter</v>
      </c>
      <c r="B45" s="16">
        <f>K42</f>
        <v>7300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7" x14ac:dyDescent="0.2">
      <c r="A65" s="15" t="str">
        <f>AE1</f>
        <v>4150 MLS Prov</v>
      </c>
      <c r="B65" s="16">
        <f>AE42</f>
        <v>0</v>
      </c>
    </row>
    <row r="66" spans="1:7" x14ac:dyDescent="0.2">
      <c r="A66" s="15" t="str">
        <f>AF1</f>
        <v>RM intäkter</v>
      </c>
      <c r="B66" s="16">
        <f>AF42</f>
        <v>3000</v>
      </c>
      <c r="E66" s="5"/>
      <c r="F66" s="5"/>
      <c r="G66" s="5"/>
    </row>
    <row r="67" spans="1:7" x14ac:dyDescent="0.2">
      <c r="A67" s="15" t="str">
        <f>AG1</f>
        <v>RM utgifter</v>
      </c>
      <c r="B67" s="16">
        <f>AG42</f>
        <v>0</v>
      </c>
    </row>
    <row r="68" spans="1:7" x14ac:dyDescent="0.2">
      <c r="A68" s="15" t="str">
        <f>AH1</f>
        <v>t</v>
      </c>
      <c r="B68" s="16">
        <f>AH42</f>
        <v>0</v>
      </c>
      <c r="D68" s="14"/>
    </row>
    <row r="69" spans="1:7" x14ac:dyDescent="0.2">
      <c r="A69" s="15" t="str">
        <f>AI1</f>
        <v>u</v>
      </c>
      <c r="B69" s="16">
        <f>AI42</f>
        <v>0</v>
      </c>
    </row>
    <row r="70" spans="1:7" x14ac:dyDescent="0.2">
      <c r="B70" s="14"/>
    </row>
    <row r="71" spans="1:7" x14ac:dyDescent="0.2">
      <c r="A71" s="15" t="s">
        <v>26</v>
      </c>
      <c r="B71" s="15"/>
    </row>
    <row r="72" spans="1:7" x14ac:dyDescent="0.2">
      <c r="A72" s="15" t="str">
        <f>C1</f>
        <v>Debet</v>
      </c>
      <c r="B72" s="16">
        <f>C42</f>
        <v>10300</v>
      </c>
    </row>
    <row r="73" spans="1:7" x14ac:dyDescent="0.2">
      <c r="A73" s="15" t="str">
        <f>D1</f>
        <v>Kredit</v>
      </c>
      <c r="B73" s="16">
        <f>D42</f>
        <v>-1408.75</v>
      </c>
    </row>
    <row r="74" spans="1:7" x14ac:dyDescent="0.2">
      <c r="A74" s="15">
        <f>E1</f>
        <v>0</v>
      </c>
      <c r="B74" s="16">
        <f>E42</f>
        <v>0</v>
      </c>
    </row>
    <row r="75" spans="1:7" x14ac:dyDescent="0.2">
      <c r="A75" s="15">
        <f>F1</f>
        <v>0</v>
      </c>
      <c r="B75" s="16">
        <f>F42</f>
        <v>0</v>
      </c>
    </row>
    <row r="76" spans="1:7" x14ac:dyDescent="0.2">
      <c r="A76" s="15">
        <f>G1</f>
        <v>0</v>
      </c>
      <c r="B76" s="16">
        <f>G42</f>
        <v>0</v>
      </c>
    </row>
  </sheetData>
  <conditionalFormatting sqref="C16:G41 E2:G15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15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E00-000000000000}">
      <formula1>Utgiftskategorier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-0.249977111117893"/>
  </sheetPr>
  <dimension ref="A1:AI76"/>
  <sheetViews>
    <sheetView workbookViewId="0">
      <selection activeCell="I9" sqref="I9"/>
    </sheetView>
  </sheetViews>
  <sheetFormatPr defaultColWidth="9.140625" defaultRowHeight="12" x14ac:dyDescent="0.2"/>
  <cols>
    <col min="1" max="1" width="11.42578125" style="5" customWidth="1"/>
    <col min="2" max="2" width="22.425781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>
        <v>43774</v>
      </c>
      <c r="B2" s="85" t="s">
        <v>136</v>
      </c>
      <c r="C2" s="3">
        <v>2100</v>
      </c>
      <c r="D2" s="3"/>
      <c r="E2" s="3"/>
      <c r="F2" s="3"/>
      <c r="G2" s="3"/>
      <c r="H2" s="8">
        <f t="shared" ref="H2:H41" si="0">SUM(C2:G2)</f>
        <v>2100</v>
      </c>
      <c r="I2" s="2" t="s">
        <v>73</v>
      </c>
      <c r="J2" s="3">
        <f>IF($I2=Översikt!B$11,$H2,0)</f>
        <v>0</v>
      </c>
      <c r="K2" s="3">
        <f>IF($I2=Översikt!B$12,$H2,0)</f>
        <v>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2100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>
        <v>43781</v>
      </c>
      <c r="B3" s="85" t="s">
        <v>137</v>
      </c>
      <c r="C3" s="3">
        <v>3000</v>
      </c>
      <c r="D3" s="3"/>
      <c r="E3" s="3"/>
      <c r="F3" s="3"/>
      <c r="G3" s="3"/>
      <c r="H3" s="8">
        <f t="shared" si="0"/>
        <v>3000</v>
      </c>
      <c r="I3" s="2" t="s">
        <v>73</v>
      </c>
      <c r="J3" s="3">
        <f>IF($I3=Översikt!B$11,$H3,0)</f>
        <v>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3000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>
        <v>43784</v>
      </c>
      <c r="B4" s="85" t="s">
        <v>138</v>
      </c>
      <c r="C4" s="3">
        <v>5100</v>
      </c>
      <c r="D4" s="3"/>
      <c r="E4" s="3"/>
      <c r="F4" s="3"/>
      <c r="G4" s="3"/>
      <c r="H4" s="8">
        <f t="shared" si="0"/>
        <v>5100</v>
      </c>
      <c r="I4" s="2" t="s">
        <v>73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5100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>
        <v>43787</v>
      </c>
      <c r="B5" s="85" t="s">
        <v>139</v>
      </c>
      <c r="C5" s="3"/>
      <c r="D5" s="3">
        <v>-300</v>
      </c>
      <c r="E5" s="3"/>
      <c r="F5" s="3"/>
      <c r="G5" s="3"/>
      <c r="H5" s="8">
        <f t="shared" si="0"/>
        <v>-300</v>
      </c>
      <c r="I5" s="2" t="s">
        <v>74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-300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/>
      <c r="B6" s="85" t="s">
        <v>140</v>
      </c>
      <c r="C6" s="3"/>
      <c r="D6" s="3">
        <v>-2007</v>
      </c>
      <c r="E6" s="3"/>
      <c r="F6" s="3"/>
      <c r="G6" s="3"/>
      <c r="H6" s="8">
        <f t="shared" si="0"/>
        <v>-2007</v>
      </c>
      <c r="I6" s="2" t="s">
        <v>27</v>
      </c>
      <c r="J6" s="3">
        <f>IF($I6=Översikt!B$11,$H6,0)</f>
        <v>-2007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85" t="s">
        <v>141</v>
      </c>
      <c r="C7" s="3"/>
      <c r="D7" s="3">
        <v>-6400</v>
      </c>
      <c r="E7" s="3"/>
      <c r="F7" s="3"/>
      <c r="G7" s="3"/>
      <c r="H7" s="8">
        <f t="shared" si="0"/>
        <v>-6400</v>
      </c>
      <c r="I7" s="2" t="s">
        <v>74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-6400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>
        <v>43788</v>
      </c>
      <c r="B8" s="85" t="s">
        <v>142</v>
      </c>
      <c r="C8" s="3">
        <v>300</v>
      </c>
      <c r="D8" s="3"/>
      <c r="E8" s="3"/>
      <c r="F8" s="3"/>
      <c r="G8" s="3"/>
      <c r="H8" s="8">
        <f t="shared" si="0"/>
        <v>300</v>
      </c>
      <c r="I8" s="2" t="s">
        <v>28</v>
      </c>
      <c r="J8" s="3">
        <f>IF($I8=Översikt!B$11,$H8,0)</f>
        <v>0</v>
      </c>
      <c r="K8" s="3">
        <f>IF($I8=Översikt!B$12,$H8,0)</f>
        <v>300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>
        <v>43795</v>
      </c>
      <c r="B9" s="85" t="s">
        <v>143</v>
      </c>
      <c r="C9" s="3"/>
      <c r="D9" s="3">
        <v>-1500</v>
      </c>
      <c r="E9" s="3"/>
      <c r="F9" s="3"/>
      <c r="G9" s="3"/>
      <c r="H9" s="8">
        <f t="shared" si="0"/>
        <v>-1500</v>
      </c>
      <c r="I9" s="2" t="s">
        <v>74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-1500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85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85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85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85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85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85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85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85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85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85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85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85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85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85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85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85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12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12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12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12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12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12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10500</v>
      </c>
      <c r="D42" s="11">
        <f t="shared" ref="D42:G42" si="1">SUM(D2:D41)</f>
        <v>-10207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>SUM(H2:H41)</f>
        <v>293</v>
      </c>
      <c r="I42" s="10"/>
      <c r="J42" s="11">
        <f>SUM(J2:J41)</f>
        <v>-2007</v>
      </c>
      <c r="K42" s="11">
        <f t="shared" ref="K42:AI42" si="2">SUM(K2:K41)</f>
        <v>300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10200</v>
      </c>
      <c r="AG42" s="11">
        <f t="shared" si="2"/>
        <v>-8200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-2007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35" x14ac:dyDescent="0.2">
      <c r="A45" s="15" t="str">
        <f>K1</f>
        <v>3111-Drevprov Intäkter</v>
      </c>
      <c r="B45" s="16">
        <f>K42</f>
        <v>300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7" x14ac:dyDescent="0.2">
      <c r="A65" s="15" t="str">
        <f>AE1</f>
        <v>4150 MLS Prov</v>
      </c>
      <c r="B65" s="16">
        <f>AE42</f>
        <v>0</v>
      </c>
    </row>
    <row r="66" spans="1:7" x14ac:dyDescent="0.2">
      <c r="A66" s="15" t="str">
        <f>AF1</f>
        <v>RM intäkter</v>
      </c>
      <c r="B66" s="16">
        <f>AF42</f>
        <v>10200</v>
      </c>
      <c r="E66" s="5"/>
      <c r="F66" s="5"/>
      <c r="G66" s="5"/>
    </row>
    <row r="67" spans="1:7" x14ac:dyDescent="0.2">
      <c r="A67" s="15" t="str">
        <f>AG1</f>
        <v>RM utgifter</v>
      </c>
      <c r="B67" s="16">
        <f>AG42</f>
        <v>-8200</v>
      </c>
    </row>
    <row r="68" spans="1:7" x14ac:dyDescent="0.2">
      <c r="A68" s="15" t="str">
        <f>AH1</f>
        <v>t</v>
      </c>
      <c r="B68" s="16">
        <f>AH42</f>
        <v>0</v>
      </c>
      <c r="D68" s="14"/>
    </row>
    <row r="69" spans="1:7" x14ac:dyDescent="0.2">
      <c r="A69" s="15" t="str">
        <f>AI1</f>
        <v>u</v>
      </c>
      <c r="B69" s="16">
        <f>AI42</f>
        <v>0</v>
      </c>
    </row>
    <row r="70" spans="1:7" x14ac:dyDescent="0.2">
      <c r="B70" s="14"/>
    </row>
    <row r="71" spans="1:7" x14ac:dyDescent="0.2">
      <c r="A71" s="15" t="s">
        <v>26</v>
      </c>
      <c r="B71" s="15"/>
    </row>
    <row r="72" spans="1:7" x14ac:dyDescent="0.2">
      <c r="A72" s="15" t="str">
        <f>C1</f>
        <v>Debet</v>
      </c>
      <c r="B72" s="16">
        <f>C42</f>
        <v>10500</v>
      </c>
    </row>
    <row r="73" spans="1:7" x14ac:dyDescent="0.2">
      <c r="A73" s="15" t="str">
        <f>D1</f>
        <v>Kredit</v>
      </c>
      <c r="B73" s="16">
        <f>D42</f>
        <v>-10207</v>
      </c>
    </row>
    <row r="74" spans="1:7" x14ac:dyDescent="0.2">
      <c r="A74" s="15">
        <f>E1</f>
        <v>0</v>
      </c>
      <c r="B74" s="16">
        <f>E42</f>
        <v>0</v>
      </c>
    </row>
    <row r="75" spans="1:7" x14ac:dyDescent="0.2">
      <c r="A75" s="15">
        <f>F1</f>
        <v>0</v>
      </c>
      <c r="B75" s="16">
        <f>F42</f>
        <v>0</v>
      </c>
    </row>
    <row r="76" spans="1:7" x14ac:dyDescent="0.2">
      <c r="A76" s="15">
        <f>G1</f>
        <v>0</v>
      </c>
      <c r="B76" s="16">
        <f>G42</f>
        <v>0</v>
      </c>
    </row>
  </sheetData>
  <conditionalFormatting sqref="C17:G41 E2:G16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16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F00-000000000000}">
      <formula1>Utgiftskategorier</formula1>
    </dataValidation>
  </dataValidation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6" tint="-0.249977111117893"/>
  </sheetPr>
  <dimension ref="A1:AI76"/>
  <sheetViews>
    <sheetView workbookViewId="0">
      <selection activeCell="E25" sqref="E25"/>
    </sheetView>
  </sheetViews>
  <sheetFormatPr defaultColWidth="9.140625" defaultRowHeight="12" x14ac:dyDescent="0.2"/>
  <cols>
    <col min="1" max="1" width="11.42578125" style="5" customWidth="1"/>
    <col min="2" max="2" width="22.425781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>
        <v>43802</v>
      </c>
      <c r="B2" s="85" t="s">
        <v>144</v>
      </c>
      <c r="C2" s="3">
        <v>600</v>
      </c>
      <c r="D2" s="3"/>
      <c r="E2" s="3"/>
      <c r="F2" s="3"/>
      <c r="G2" s="3"/>
      <c r="H2" s="8">
        <f t="shared" ref="H2:H41" si="0">SUM(C2:G2)</f>
        <v>600</v>
      </c>
      <c r="I2" s="2" t="s">
        <v>28</v>
      </c>
      <c r="J2" s="3">
        <f>IF($I2=Översikt!B$11,$H2,0)</f>
        <v>0</v>
      </c>
      <c r="K2" s="3">
        <f>IF($I2=Översikt!B$12,$H2,0)</f>
        <v>600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>
        <v>43818</v>
      </c>
      <c r="B3" s="85" t="s">
        <v>145</v>
      </c>
      <c r="C3" s="3"/>
      <c r="D3" s="2">
        <v>-446</v>
      </c>
      <c r="E3" s="3"/>
      <c r="F3" s="3"/>
      <c r="G3" s="3"/>
      <c r="H3" s="8">
        <f t="shared" si="0"/>
        <v>-446</v>
      </c>
      <c r="I3" s="2" t="s">
        <v>27</v>
      </c>
      <c r="J3" s="3">
        <f>IF($I3=Översikt!B$11,$H3,0)</f>
        <v>-446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/>
      <c r="B4" s="85" t="s">
        <v>146</v>
      </c>
      <c r="C4" s="3"/>
      <c r="D4" s="3">
        <v>-1103</v>
      </c>
      <c r="E4" s="3"/>
      <c r="F4" s="3"/>
      <c r="G4" s="3"/>
      <c r="H4" s="8">
        <f t="shared" si="0"/>
        <v>-1103</v>
      </c>
      <c r="I4" s="2" t="s">
        <v>27</v>
      </c>
      <c r="J4" s="3">
        <f>IF($I4=Översikt!B$11,$H4,0)</f>
        <v>-1103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/>
      <c r="B5" s="85"/>
      <c r="C5" s="3"/>
      <c r="D5" s="3"/>
      <c r="E5" s="3"/>
      <c r="F5" s="3"/>
      <c r="G5" s="3"/>
      <c r="H5" s="8">
        <f t="shared" si="0"/>
        <v>0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/>
      <c r="B6" s="85"/>
      <c r="C6" s="3"/>
      <c r="D6" s="3"/>
      <c r="E6" s="3"/>
      <c r="F6" s="3"/>
      <c r="G6" s="3"/>
      <c r="H6" s="8">
        <f t="shared" si="0"/>
        <v>0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85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85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85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85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85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12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12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12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12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12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12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12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12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12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12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12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12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12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12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12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12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12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12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12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12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600</v>
      </c>
      <c r="D42" s="11">
        <f t="shared" ref="D42:G42" si="1">SUM(D2:D41)</f>
        <v>-1549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>SUM(H2:H41)</f>
        <v>-949</v>
      </c>
      <c r="I42" s="10"/>
      <c r="J42" s="11">
        <f>SUM(J2:J41)</f>
        <v>-1549</v>
      </c>
      <c r="K42" s="11">
        <f t="shared" ref="K42:AI42" si="2">SUM(K2:K41)</f>
        <v>600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-1549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35" x14ac:dyDescent="0.2">
      <c r="A45" s="15" t="str">
        <f>K1</f>
        <v>3111-Drevprov Intäkter</v>
      </c>
      <c r="B45" s="16">
        <f>K42</f>
        <v>600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7" x14ac:dyDescent="0.2">
      <c r="A65" s="15" t="str">
        <f>AE1</f>
        <v>4150 MLS Prov</v>
      </c>
      <c r="B65" s="16">
        <f>AE42</f>
        <v>0</v>
      </c>
    </row>
    <row r="66" spans="1:7" x14ac:dyDescent="0.2">
      <c r="A66" s="15" t="str">
        <f>AF1</f>
        <v>RM intäkter</v>
      </c>
      <c r="B66" s="16">
        <f>AF42</f>
        <v>0</v>
      </c>
      <c r="E66" s="5"/>
      <c r="F66" s="5"/>
      <c r="G66" s="5"/>
    </row>
    <row r="67" spans="1:7" x14ac:dyDescent="0.2">
      <c r="A67" s="15" t="str">
        <f>AG1</f>
        <v>RM utgifter</v>
      </c>
      <c r="B67" s="16">
        <f>AG42</f>
        <v>0</v>
      </c>
    </row>
    <row r="68" spans="1:7" x14ac:dyDescent="0.2">
      <c r="A68" s="15" t="str">
        <f>AH1</f>
        <v>t</v>
      </c>
      <c r="B68" s="16">
        <f>AH42</f>
        <v>0</v>
      </c>
      <c r="D68" s="14"/>
    </row>
    <row r="69" spans="1:7" x14ac:dyDescent="0.2">
      <c r="A69" s="15" t="str">
        <f>AI1</f>
        <v>u</v>
      </c>
      <c r="B69" s="16">
        <f>AI42</f>
        <v>0</v>
      </c>
    </row>
    <row r="70" spans="1:7" x14ac:dyDescent="0.2">
      <c r="B70" s="14"/>
    </row>
    <row r="71" spans="1:7" x14ac:dyDescent="0.2">
      <c r="A71" s="15" t="s">
        <v>26</v>
      </c>
      <c r="B71" s="15"/>
    </row>
    <row r="72" spans="1:7" x14ac:dyDescent="0.2">
      <c r="A72" s="15" t="str">
        <f>C1</f>
        <v>Debet</v>
      </c>
      <c r="B72" s="16">
        <f>C42</f>
        <v>600</v>
      </c>
    </row>
    <row r="73" spans="1:7" x14ac:dyDescent="0.2">
      <c r="A73" s="15" t="str">
        <f>D1</f>
        <v>Kredit</v>
      </c>
      <c r="B73" s="16">
        <f>D42</f>
        <v>-1549</v>
      </c>
    </row>
    <row r="74" spans="1:7" x14ac:dyDescent="0.2">
      <c r="A74" s="15">
        <f>E1</f>
        <v>0</v>
      </c>
      <c r="B74" s="16">
        <f>E42</f>
        <v>0</v>
      </c>
    </row>
    <row r="75" spans="1:7" x14ac:dyDescent="0.2">
      <c r="A75" s="15">
        <f>F1</f>
        <v>0</v>
      </c>
      <c r="B75" s="16">
        <f>F42</f>
        <v>0</v>
      </c>
    </row>
    <row r="76" spans="1:7" x14ac:dyDescent="0.2">
      <c r="A76" s="15">
        <f>G1</f>
        <v>0</v>
      </c>
      <c r="B76" s="16">
        <f>G42</f>
        <v>0</v>
      </c>
    </row>
  </sheetData>
  <conditionalFormatting sqref="C9:G41 E2:G8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2 C8:D8 C3:C7 D4:D7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1000-000000000000}">
      <formula1>Utgiftskategorier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51"/>
  <sheetViews>
    <sheetView topLeftCell="A13" workbookViewId="0">
      <selection activeCell="J34" sqref="J34"/>
    </sheetView>
  </sheetViews>
  <sheetFormatPr defaultRowHeight="15" x14ac:dyDescent="0.25"/>
  <cols>
    <col min="7" max="7" width="12.5703125" bestFit="1" customWidth="1"/>
  </cols>
  <sheetData>
    <row r="3" spans="3:8" x14ac:dyDescent="0.25">
      <c r="D3" s="20" t="s">
        <v>79</v>
      </c>
    </row>
    <row r="5" spans="3:8" x14ac:dyDescent="0.25">
      <c r="C5" s="20" t="s">
        <v>50</v>
      </c>
    </row>
    <row r="6" spans="3:8" x14ac:dyDescent="0.25">
      <c r="C6" s="2" t="s">
        <v>27</v>
      </c>
      <c r="G6" s="72">
        <f>'Budget 2019'!O6</f>
        <v>-9288.75</v>
      </c>
      <c r="H6" s="73"/>
    </row>
    <row r="7" spans="3:8" x14ac:dyDescent="0.25">
      <c r="C7" s="2" t="s">
        <v>28</v>
      </c>
      <c r="G7" s="72">
        <f>'Budget 2019'!O7</f>
        <v>19100</v>
      </c>
      <c r="H7" s="73"/>
    </row>
    <row r="8" spans="3:8" x14ac:dyDescent="0.25">
      <c r="C8" s="13" t="s">
        <v>29</v>
      </c>
      <c r="G8" s="72">
        <f>'Budget 2019'!O8</f>
        <v>0</v>
      </c>
      <c r="H8" s="73"/>
    </row>
    <row r="9" spans="3:8" x14ac:dyDescent="0.25">
      <c r="C9" s="13" t="s">
        <v>30</v>
      </c>
      <c r="G9" s="72">
        <f>'Budget 2019'!O9</f>
        <v>0</v>
      </c>
      <c r="H9" s="73"/>
    </row>
    <row r="10" spans="3:8" x14ac:dyDescent="0.25">
      <c r="C10" s="2" t="s">
        <v>31</v>
      </c>
      <c r="G10" s="72">
        <f>'Budget 2019'!O10</f>
        <v>-810</v>
      </c>
      <c r="H10" s="73"/>
    </row>
    <row r="11" spans="3:8" x14ac:dyDescent="0.25">
      <c r="C11" s="2" t="s">
        <v>32</v>
      </c>
      <c r="G11" s="72">
        <f>'Budget 2019'!O11</f>
        <v>5251.7</v>
      </c>
      <c r="H11" s="73"/>
    </row>
    <row r="12" spans="3:8" x14ac:dyDescent="0.25">
      <c r="C12" s="2" t="s">
        <v>33</v>
      </c>
      <c r="G12" s="72">
        <f>'Budget 2019'!O12</f>
        <v>-3812</v>
      </c>
      <c r="H12" s="73"/>
    </row>
    <row r="13" spans="3:8" x14ac:dyDescent="0.25">
      <c r="C13" s="2" t="s">
        <v>34</v>
      </c>
      <c r="G13" s="72">
        <f>'Budget 2019'!O13</f>
        <v>0</v>
      </c>
      <c r="H13" s="73"/>
    </row>
    <row r="14" spans="3:8" x14ac:dyDescent="0.25">
      <c r="C14" s="2" t="s">
        <v>35</v>
      </c>
      <c r="G14" s="72">
        <f>'Budget 2019'!O14</f>
        <v>0</v>
      </c>
      <c r="H14" s="73"/>
    </row>
    <row r="15" spans="3:8" x14ac:dyDescent="0.25">
      <c r="C15" s="2" t="s">
        <v>36</v>
      </c>
      <c r="G15" s="72">
        <f>'Budget 2019'!O15</f>
        <v>875</v>
      </c>
      <c r="H15" s="73"/>
    </row>
    <row r="16" spans="3:8" x14ac:dyDescent="0.25">
      <c r="C16" s="2" t="s">
        <v>37</v>
      </c>
      <c r="G16" s="72">
        <f>'Budget 2019'!O16</f>
        <v>0</v>
      </c>
      <c r="H16" s="73"/>
    </row>
    <row r="17" spans="2:8" x14ac:dyDescent="0.25">
      <c r="C17" s="2" t="s">
        <v>38</v>
      </c>
      <c r="G17" s="72">
        <f>'Budget 2019'!O17</f>
        <v>-9254.1400000000012</v>
      </c>
      <c r="H17" s="73"/>
    </row>
    <row r="18" spans="2:8" x14ac:dyDescent="0.25">
      <c r="C18" s="2" t="s">
        <v>39</v>
      </c>
      <c r="G18" s="72">
        <f>'Budget 2019'!O18</f>
        <v>-1991.5</v>
      </c>
      <c r="H18" s="73"/>
    </row>
    <row r="19" spans="2:8" x14ac:dyDescent="0.25">
      <c r="C19" s="2" t="s">
        <v>40</v>
      </c>
      <c r="G19" s="72">
        <f>'Budget 2019'!O19</f>
        <v>0</v>
      </c>
      <c r="H19" s="73"/>
    </row>
    <row r="20" spans="2:8" x14ac:dyDescent="0.25">
      <c r="C20" s="2" t="s">
        <v>41</v>
      </c>
      <c r="G20" s="72">
        <f>'Budget 2019'!O20</f>
        <v>0</v>
      </c>
      <c r="H20" s="73"/>
    </row>
    <row r="21" spans="2:8" x14ac:dyDescent="0.25">
      <c r="C21" s="2" t="s">
        <v>42</v>
      </c>
      <c r="G21" s="72">
        <f>'Budget 2019'!O21</f>
        <v>-1106</v>
      </c>
      <c r="H21" s="73"/>
    </row>
    <row r="22" spans="2:8" x14ac:dyDescent="0.25">
      <c r="C22" s="2" t="s">
        <v>43</v>
      </c>
      <c r="G22" s="72">
        <f>'Budget 2019'!O22</f>
        <v>-2912.75</v>
      </c>
      <c r="H22" s="73"/>
    </row>
    <row r="23" spans="2:8" x14ac:dyDescent="0.25">
      <c r="C23" s="2" t="s">
        <v>51</v>
      </c>
      <c r="G23" s="72">
        <f>'Budget 2019'!O23</f>
        <v>0</v>
      </c>
      <c r="H23" s="73"/>
    </row>
    <row r="24" spans="2:8" x14ac:dyDescent="0.25">
      <c r="B24" s="6"/>
      <c r="C24" s="2" t="s">
        <v>44</v>
      </c>
      <c r="G24" s="72">
        <f>'Budget 2019'!O24</f>
        <v>0</v>
      </c>
      <c r="H24" s="73"/>
    </row>
    <row r="25" spans="2:8" x14ac:dyDescent="0.25">
      <c r="B25" s="6"/>
      <c r="C25" s="2" t="s">
        <v>45</v>
      </c>
      <c r="G25" s="72">
        <f>'Budget 2019'!O25</f>
        <v>0</v>
      </c>
      <c r="H25" s="73"/>
    </row>
    <row r="26" spans="2:8" x14ac:dyDescent="0.25">
      <c r="B26" s="6"/>
      <c r="C26" s="2" t="s">
        <v>46</v>
      </c>
      <c r="G26" s="72">
        <f>'Budget 2019'!O26</f>
        <v>0</v>
      </c>
      <c r="H26" s="73"/>
    </row>
    <row r="27" spans="2:8" x14ac:dyDescent="0.25">
      <c r="B27" s="6"/>
      <c r="C27" s="2" t="s">
        <v>47</v>
      </c>
      <c r="G27" s="72">
        <f>'Budget 2019'!O27</f>
        <v>0</v>
      </c>
      <c r="H27" s="73"/>
    </row>
    <row r="28" spans="2:8" x14ac:dyDescent="0.25">
      <c r="B28" s="6"/>
      <c r="C28" s="2" t="s">
        <v>72</v>
      </c>
      <c r="G28" s="72">
        <f>'Budget 2019'!O28</f>
        <v>3000</v>
      </c>
      <c r="H28" s="73"/>
    </row>
    <row r="29" spans="2:8" x14ac:dyDescent="0.25">
      <c r="B29" s="6"/>
      <c r="C29" s="2" t="s">
        <v>73</v>
      </c>
      <c r="G29" s="72">
        <f>'Budget 2019'!O29</f>
        <v>-5200</v>
      </c>
      <c r="H29" s="73"/>
    </row>
    <row r="30" spans="2:8" x14ac:dyDescent="0.25">
      <c r="B30" s="6"/>
      <c r="C30" s="2" t="s">
        <v>74</v>
      </c>
      <c r="G30" s="72">
        <f>'Budget 2019'!O30</f>
        <v>0</v>
      </c>
      <c r="H30" s="73"/>
    </row>
    <row r="31" spans="2:8" x14ac:dyDescent="0.25">
      <c r="B31" s="6"/>
      <c r="C31" s="2" t="s">
        <v>75</v>
      </c>
      <c r="H31" s="73"/>
    </row>
    <row r="33" spans="3:7" x14ac:dyDescent="0.25">
      <c r="C33" s="2" t="s">
        <v>52</v>
      </c>
      <c r="G33" s="22">
        <f>SUM(G6:G32)</f>
        <v>-6148.4400000000005</v>
      </c>
    </row>
    <row r="35" spans="3:7" x14ac:dyDescent="0.25">
      <c r="C35" s="20" t="s">
        <v>53</v>
      </c>
    </row>
    <row r="37" spans="3:7" x14ac:dyDescent="0.25">
      <c r="C37" s="20" t="s">
        <v>54</v>
      </c>
    </row>
    <row r="39" spans="3:7" x14ac:dyDescent="0.25">
      <c r="C39" t="s">
        <v>55</v>
      </c>
      <c r="G39" s="23">
        <v>24325</v>
      </c>
    </row>
    <row r="40" spans="3:7" x14ac:dyDescent="0.25">
      <c r="C40" t="s">
        <v>56</v>
      </c>
      <c r="G40" s="23">
        <v>35387</v>
      </c>
    </row>
    <row r="41" spans="3:7" ht="15.75" thickBot="1" x14ac:dyDescent="0.3">
      <c r="C41" s="21"/>
      <c r="D41" s="21"/>
      <c r="E41" s="21"/>
      <c r="F41" s="21"/>
      <c r="G41" s="24"/>
    </row>
    <row r="42" spans="3:7" x14ac:dyDescent="0.25">
      <c r="C42" t="s">
        <v>57</v>
      </c>
      <c r="G42" s="23">
        <f>SUM(G39:G41)</f>
        <v>59712</v>
      </c>
    </row>
    <row r="44" spans="3:7" x14ac:dyDescent="0.25">
      <c r="C44" s="20" t="s">
        <v>58</v>
      </c>
    </row>
    <row r="46" spans="3:7" x14ac:dyDescent="0.25">
      <c r="C46" t="s">
        <v>59</v>
      </c>
      <c r="G46" s="23">
        <f>G42-G33</f>
        <v>65860.44</v>
      </c>
    </row>
    <row r="47" spans="3:7" x14ac:dyDescent="0.25">
      <c r="C47" t="s">
        <v>60</v>
      </c>
      <c r="G47" s="25">
        <f>G33</f>
        <v>-6148.4400000000005</v>
      </c>
    </row>
    <row r="48" spans="3:7" ht="15.75" thickBot="1" x14ac:dyDescent="0.3">
      <c r="C48" s="21"/>
      <c r="D48" s="21"/>
      <c r="E48" s="21"/>
      <c r="F48" s="21"/>
      <c r="G48" s="21"/>
    </row>
    <row r="49" spans="3:7" x14ac:dyDescent="0.25">
      <c r="C49" t="s">
        <v>61</v>
      </c>
      <c r="G49" s="23">
        <f>SUM(G46:G48)</f>
        <v>59712</v>
      </c>
    </row>
    <row r="50" spans="3:7" ht="15.75" thickBot="1" x14ac:dyDescent="0.3">
      <c r="C50" s="21"/>
      <c r="D50" s="21"/>
      <c r="E50" s="21"/>
      <c r="F50" s="21"/>
      <c r="G50" s="21"/>
    </row>
    <row r="51" spans="3:7" x14ac:dyDescent="0.25">
      <c r="C51" t="s">
        <v>62</v>
      </c>
      <c r="G51" s="23">
        <f>G49-G42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topLeftCell="A2" workbookViewId="0">
      <selection activeCell="B9" sqref="B9"/>
    </sheetView>
  </sheetViews>
  <sheetFormatPr defaultRowHeight="15" x14ac:dyDescent="0.25"/>
  <cols>
    <col min="2" max="2" width="9.5703125" bestFit="1" customWidth="1"/>
    <col min="4" max="4" width="10.140625" bestFit="1" customWidth="1"/>
    <col min="6" max="6" width="15.140625" bestFit="1" customWidth="1"/>
  </cols>
  <sheetData>
    <row r="1" spans="1:6" x14ac:dyDescent="0.25">
      <c r="A1" t="s">
        <v>69</v>
      </c>
    </row>
    <row r="6" spans="1:6" x14ac:dyDescent="0.25">
      <c r="B6" t="s">
        <v>64</v>
      </c>
      <c r="D6" t="s">
        <v>60</v>
      </c>
      <c r="F6" t="s">
        <v>65</v>
      </c>
    </row>
    <row r="7" spans="1:6" x14ac:dyDescent="0.25">
      <c r="A7" t="s">
        <v>66</v>
      </c>
      <c r="B7" s="26">
        <f>'Budget 2019'!N7</f>
        <v>18000</v>
      </c>
      <c r="C7" s="26"/>
      <c r="D7" s="26">
        <f>Översikt!O12</f>
        <v>9900</v>
      </c>
      <c r="F7" s="27">
        <f>D7-B7</f>
        <v>-8100</v>
      </c>
    </row>
    <row r="8" spans="1:6" x14ac:dyDescent="0.25">
      <c r="A8" t="s">
        <v>70</v>
      </c>
      <c r="B8" s="26">
        <v>-5000</v>
      </c>
      <c r="C8" s="26"/>
      <c r="D8" s="26">
        <f>Översikt!O11</f>
        <v>-6988.75</v>
      </c>
      <c r="F8" s="27">
        <f t="shared" ref="F8:F9" si="0">D8-B8</f>
        <v>-1988.75</v>
      </c>
    </row>
    <row r="9" spans="1:6" x14ac:dyDescent="0.25">
      <c r="A9" t="s">
        <v>68</v>
      </c>
      <c r="B9" s="26">
        <f>SUM(B7:B8)</f>
        <v>13000</v>
      </c>
      <c r="C9" s="26"/>
      <c r="D9" s="26">
        <f>SUM(D7:D8)</f>
        <v>2911.25</v>
      </c>
      <c r="F9" s="27">
        <f t="shared" si="0"/>
        <v>-10088.75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10"/>
  <sheetViews>
    <sheetView workbookViewId="0">
      <selection activeCell="B10" sqref="B10"/>
    </sheetView>
  </sheetViews>
  <sheetFormatPr defaultRowHeight="15" x14ac:dyDescent="0.25"/>
  <cols>
    <col min="4" max="4" width="11.5703125" bestFit="1" customWidth="1"/>
    <col min="6" max="6" width="11.5703125" bestFit="1" customWidth="1"/>
    <col min="13" max="13" width="11.5703125" bestFit="1" customWidth="1"/>
    <col min="15" max="15" width="11.5703125" bestFit="1" customWidth="1"/>
  </cols>
  <sheetData>
    <row r="3" spans="1:6" x14ac:dyDescent="0.25">
      <c r="D3" t="s">
        <v>63</v>
      </c>
    </row>
    <row r="7" spans="1:6" x14ac:dyDescent="0.25">
      <c r="B7" t="s">
        <v>64</v>
      </c>
      <c r="D7" t="s">
        <v>60</v>
      </c>
      <c r="F7" t="s">
        <v>65</v>
      </c>
    </row>
    <row r="8" spans="1:6" x14ac:dyDescent="0.25">
      <c r="A8" t="s">
        <v>66</v>
      </c>
      <c r="B8" s="26">
        <f>'Budget 2019'!N11</f>
        <v>5000</v>
      </c>
      <c r="C8" s="26"/>
      <c r="D8" s="26">
        <f>Översikt!O16</f>
        <v>5800</v>
      </c>
      <c r="E8" s="26"/>
      <c r="F8" s="26">
        <f>D8-B8</f>
        <v>800</v>
      </c>
    </row>
    <row r="9" spans="1:6" x14ac:dyDescent="0.25">
      <c r="A9" t="s">
        <v>67</v>
      </c>
      <c r="B9" s="26">
        <v>-3000</v>
      </c>
      <c r="C9" s="26"/>
      <c r="D9" s="26">
        <f>Översikt!O17</f>
        <v>-4159</v>
      </c>
      <c r="E9" s="26"/>
      <c r="F9" s="26">
        <f>D9-B9</f>
        <v>-1159</v>
      </c>
    </row>
    <row r="10" spans="1:6" x14ac:dyDescent="0.25">
      <c r="A10" t="s">
        <v>68</v>
      </c>
      <c r="B10" s="26">
        <f>SUM(B8:B9)</f>
        <v>2000</v>
      </c>
      <c r="C10" s="26"/>
      <c r="D10" s="26">
        <f>SUM(D8:D9)</f>
        <v>1641</v>
      </c>
      <c r="E10" s="26"/>
      <c r="F10" s="26">
        <f>SUM(F8:F9)</f>
        <v>-359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2:O39"/>
  <sheetViews>
    <sheetView workbookViewId="0">
      <selection activeCell="O11" sqref="O11"/>
    </sheetView>
  </sheetViews>
  <sheetFormatPr defaultColWidth="9.140625" defaultRowHeight="12" x14ac:dyDescent="0.2"/>
  <cols>
    <col min="1" max="1" width="10.28515625" style="2" bestFit="1" customWidth="1"/>
    <col min="2" max="2" width="27.140625" style="2" bestFit="1" customWidth="1"/>
    <col min="3" max="14" width="12.140625" style="2" customWidth="1"/>
    <col min="15" max="15" width="10.85546875" style="2" bestFit="1" customWidth="1"/>
    <col min="16" max="16384" width="9.140625" style="2"/>
  </cols>
  <sheetData>
    <row r="2" spans="1:15" x14ac:dyDescent="0.2">
      <c r="A2" s="7" t="s">
        <v>9</v>
      </c>
      <c r="C2" s="6" t="s">
        <v>11</v>
      </c>
      <c r="D2" s="6" t="s">
        <v>12</v>
      </c>
      <c r="E2" s="6" t="s">
        <v>13</v>
      </c>
      <c r="F2" s="6" t="s">
        <v>14</v>
      </c>
      <c r="G2" s="6" t="s">
        <v>15</v>
      </c>
      <c r="H2" s="6" t="s">
        <v>16</v>
      </c>
      <c r="I2" s="6" t="s">
        <v>17</v>
      </c>
      <c r="J2" s="6" t="s">
        <v>18</v>
      </c>
      <c r="K2" s="6" t="s">
        <v>19</v>
      </c>
      <c r="L2" s="6" t="s">
        <v>20</v>
      </c>
      <c r="M2" s="6" t="s">
        <v>21</v>
      </c>
      <c r="N2" s="6" t="s">
        <v>22</v>
      </c>
    </row>
    <row r="3" spans="1:15" x14ac:dyDescent="0.2">
      <c r="A3" s="7" t="s">
        <v>2</v>
      </c>
      <c r="B3" s="13" t="s">
        <v>48</v>
      </c>
      <c r="C3" s="17">
        <f>Januari!B72</f>
        <v>0</v>
      </c>
      <c r="D3" s="17">
        <f>Februari!B72</f>
        <v>0</v>
      </c>
      <c r="E3" s="17">
        <f>Mars!B72</f>
        <v>0</v>
      </c>
      <c r="F3" s="17">
        <f>April!B72</f>
        <v>3700</v>
      </c>
      <c r="G3" s="17">
        <f>Maj!B72</f>
        <v>2100</v>
      </c>
      <c r="H3" s="17">
        <f>Juni!C42</f>
        <v>0</v>
      </c>
      <c r="I3" s="17">
        <f>Juli!C42</f>
        <v>0</v>
      </c>
      <c r="J3" s="17">
        <f>Augusti!B72</f>
        <v>2325</v>
      </c>
      <c r="K3" s="17">
        <f>September!B72</f>
        <v>2300</v>
      </c>
      <c r="L3" s="17">
        <f>Oktober!B72</f>
        <v>10300</v>
      </c>
      <c r="M3" s="17">
        <f>November!B72</f>
        <v>10500</v>
      </c>
      <c r="N3" s="17">
        <f>December!B72</f>
        <v>600</v>
      </c>
    </row>
    <row r="4" spans="1:15" x14ac:dyDescent="0.2">
      <c r="A4" s="7" t="s">
        <v>3</v>
      </c>
      <c r="B4" s="13" t="s">
        <v>49</v>
      </c>
      <c r="C4" s="17">
        <f>Januari!B73</f>
        <v>-1101.5</v>
      </c>
      <c r="D4" s="17">
        <f>Februari!B73</f>
        <v>-2024</v>
      </c>
      <c r="E4" s="17">
        <f>Mars!B73</f>
        <v>-6317.49</v>
      </c>
      <c r="F4" s="17">
        <f>April!B73</f>
        <v>0</v>
      </c>
      <c r="G4" s="17">
        <f>Maj!B73</f>
        <v>-4159</v>
      </c>
      <c r="H4" s="17">
        <f>Juni!D42</f>
        <v>0</v>
      </c>
      <c r="I4" s="17">
        <f>Juli!D42</f>
        <v>0</v>
      </c>
      <c r="J4" s="17">
        <f>Augusti!B73</f>
        <v>0</v>
      </c>
      <c r="K4" s="17">
        <f>September!B73</f>
        <v>-2394</v>
      </c>
      <c r="L4" s="17">
        <f>Oktober!B73</f>
        <v>-1408.75</v>
      </c>
      <c r="M4" s="17">
        <f>November!B73</f>
        <v>-10207</v>
      </c>
      <c r="N4" s="17">
        <f>December!B73</f>
        <v>-1549</v>
      </c>
    </row>
    <row r="5" spans="1:15" x14ac:dyDescent="0.2">
      <c r="A5" s="7" t="s">
        <v>4</v>
      </c>
      <c r="B5" s="13"/>
      <c r="C5" s="17">
        <f>Januari!B74</f>
        <v>0</v>
      </c>
      <c r="D5" s="17">
        <f>Februari!B74</f>
        <v>0</v>
      </c>
      <c r="E5" s="17">
        <f>Mars!B74</f>
        <v>0</v>
      </c>
      <c r="F5" s="17">
        <f>April!B74</f>
        <v>0</v>
      </c>
      <c r="G5" s="17">
        <f>Maj!B74</f>
        <v>0</v>
      </c>
      <c r="H5" s="17">
        <f>Juni!E42</f>
        <v>0</v>
      </c>
      <c r="I5" s="17">
        <f>Juli!E42</f>
        <v>0</v>
      </c>
      <c r="J5" s="17">
        <f>Augusti!B74</f>
        <v>0</v>
      </c>
      <c r="K5" s="17">
        <f>September!B74</f>
        <v>0</v>
      </c>
      <c r="L5" s="17">
        <f>Oktober!B74</f>
        <v>0</v>
      </c>
      <c r="M5" s="17">
        <f>November!B74</f>
        <v>0</v>
      </c>
      <c r="N5" s="17">
        <f>December!B74</f>
        <v>0</v>
      </c>
    </row>
    <row r="6" spans="1:15" x14ac:dyDescent="0.2">
      <c r="A6" s="7" t="s">
        <v>5</v>
      </c>
      <c r="B6" s="13"/>
      <c r="C6" s="17">
        <f>Januari!B75</f>
        <v>0</v>
      </c>
      <c r="D6" s="17">
        <f>Februari!B75</f>
        <v>0</v>
      </c>
      <c r="E6" s="17">
        <f>Mars!B75</f>
        <v>0</v>
      </c>
      <c r="F6" s="17">
        <f>April!B75</f>
        <v>0</v>
      </c>
      <c r="G6" s="17">
        <f>Maj!B75</f>
        <v>0</v>
      </c>
      <c r="H6" s="17">
        <f>Juni!F42</f>
        <v>0</v>
      </c>
      <c r="I6" s="17">
        <f>Juli!F42</f>
        <v>0</v>
      </c>
      <c r="J6" s="17">
        <f>Augusti!B75</f>
        <v>0</v>
      </c>
      <c r="K6" s="17">
        <f>September!B75</f>
        <v>0</v>
      </c>
      <c r="L6" s="17">
        <f>Oktober!B75</f>
        <v>0</v>
      </c>
      <c r="M6" s="17">
        <f>November!B75</f>
        <v>0</v>
      </c>
      <c r="N6" s="17">
        <f>December!B75</f>
        <v>0</v>
      </c>
    </row>
    <row r="7" spans="1:15" x14ac:dyDescent="0.2">
      <c r="A7" s="7" t="s">
        <v>6</v>
      </c>
      <c r="B7" s="13"/>
      <c r="C7" s="17">
        <f>Januari!B76</f>
        <v>0</v>
      </c>
      <c r="D7" s="17">
        <f>Februari!B76</f>
        <v>0</v>
      </c>
      <c r="E7" s="17">
        <f>Mars!B76</f>
        <v>0</v>
      </c>
      <c r="F7" s="17">
        <f>April!B76</f>
        <v>0</v>
      </c>
      <c r="G7" s="17">
        <f>Maj!B76</f>
        <v>0</v>
      </c>
      <c r="H7" s="17">
        <f>Juni!G42</f>
        <v>0</v>
      </c>
      <c r="I7" s="17">
        <f>Juli!G42</f>
        <v>0</v>
      </c>
      <c r="J7" s="17">
        <f>Augusti!B76</f>
        <v>0</v>
      </c>
      <c r="K7" s="17">
        <f>September!B76</f>
        <v>0</v>
      </c>
      <c r="L7" s="17">
        <f>Oktober!B76</f>
        <v>0</v>
      </c>
      <c r="M7" s="17">
        <f>November!B76</f>
        <v>0</v>
      </c>
      <c r="N7" s="17">
        <f>December!B76</f>
        <v>0</v>
      </c>
    </row>
    <row r="8" spans="1:15" ht="12.75" thickBot="1" x14ac:dyDescent="0.25">
      <c r="A8" s="7" t="s">
        <v>23</v>
      </c>
      <c r="B8" s="13"/>
      <c r="C8" s="18">
        <f>SUM(C3:C7)</f>
        <v>-1101.5</v>
      </c>
      <c r="D8" s="18">
        <f t="shared" ref="D8:N8" si="0">SUM(D3:D7)</f>
        <v>-2024</v>
      </c>
      <c r="E8" s="18">
        <f t="shared" si="0"/>
        <v>-6317.49</v>
      </c>
      <c r="F8" s="18">
        <f t="shared" si="0"/>
        <v>3700</v>
      </c>
      <c r="G8" s="18">
        <f t="shared" si="0"/>
        <v>-2059</v>
      </c>
      <c r="H8" s="18">
        <f t="shared" si="0"/>
        <v>0</v>
      </c>
      <c r="I8" s="18">
        <f t="shared" si="0"/>
        <v>0</v>
      </c>
      <c r="J8" s="18">
        <f t="shared" si="0"/>
        <v>2325</v>
      </c>
      <c r="K8" s="18">
        <f t="shared" si="0"/>
        <v>-94</v>
      </c>
      <c r="L8" s="18">
        <f t="shared" si="0"/>
        <v>8891.25</v>
      </c>
      <c r="M8" s="18">
        <f t="shared" si="0"/>
        <v>293</v>
      </c>
      <c r="N8" s="18">
        <f t="shared" si="0"/>
        <v>-949</v>
      </c>
    </row>
    <row r="9" spans="1:15" ht="12.75" thickTop="1" x14ac:dyDescent="0.2"/>
    <row r="10" spans="1:15" x14ac:dyDescent="0.2">
      <c r="A10" s="7" t="s">
        <v>10</v>
      </c>
    </row>
    <row r="11" spans="1:15" x14ac:dyDescent="0.2">
      <c r="A11" s="6">
        <v>4130</v>
      </c>
      <c r="B11" s="2" t="s">
        <v>27</v>
      </c>
      <c r="C11" s="17">
        <f>Januari!B44</f>
        <v>0</v>
      </c>
      <c r="D11" s="17">
        <f>Februari!B44</f>
        <v>-2024</v>
      </c>
      <c r="E11" s="17">
        <f>Mars!B44</f>
        <v>0</v>
      </c>
      <c r="F11" s="17">
        <f>April!B44</f>
        <v>0</v>
      </c>
      <c r="G11" s="17">
        <f>Maj!B44</f>
        <v>0</v>
      </c>
      <c r="H11" s="17">
        <f>Juni!B44</f>
        <v>0</v>
      </c>
      <c r="I11" s="17">
        <f>Juli!B44</f>
        <v>0</v>
      </c>
      <c r="J11" s="17">
        <f>Augusti!B44</f>
        <v>0</v>
      </c>
      <c r="K11" s="17">
        <f>September!B44</f>
        <v>0</v>
      </c>
      <c r="L11" s="17">
        <f>Oktober!B44</f>
        <v>-1408.75</v>
      </c>
      <c r="M11" s="17">
        <f>November!B44</f>
        <v>-2007</v>
      </c>
      <c r="N11" s="17">
        <f>December!B44</f>
        <v>-1549</v>
      </c>
      <c r="O11" s="19">
        <f>SUM(C11:N11)</f>
        <v>-6988.75</v>
      </c>
    </row>
    <row r="12" spans="1:15" x14ac:dyDescent="0.2">
      <c r="A12" s="6">
        <v>3111</v>
      </c>
      <c r="B12" s="2" t="s">
        <v>28</v>
      </c>
      <c r="C12" s="17">
        <f>Januari!B45</f>
        <v>0</v>
      </c>
      <c r="D12" s="17">
        <f>Februari!B45</f>
        <v>0</v>
      </c>
      <c r="E12" s="17">
        <f>Mars!B45</f>
        <v>0</v>
      </c>
      <c r="F12" s="17">
        <f>April!B45</f>
        <v>0</v>
      </c>
      <c r="G12" s="17">
        <f>Maj!B45</f>
        <v>0</v>
      </c>
      <c r="H12" s="17">
        <f>Juni!B45</f>
        <v>0</v>
      </c>
      <c r="I12" s="17">
        <f>Juli!B45</f>
        <v>0</v>
      </c>
      <c r="J12" s="17">
        <f>Augusti!B45</f>
        <v>0</v>
      </c>
      <c r="K12" s="17">
        <f>September!B45</f>
        <v>1700</v>
      </c>
      <c r="L12" s="17">
        <f>Oktober!B45</f>
        <v>7300</v>
      </c>
      <c r="M12" s="17">
        <f>November!B45</f>
        <v>300</v>
      </c>
      <c r="N12" s="17">
        <f>December!B45</f>
        <v>600</v>
      </c>
      <c r="O12" s="19">
        <f t="shared" ref="O12:O37" si="1">SUM(C12:N12)</f>
        <v>9900</v>
      </c>
    </row>
    <row r="13" spans="1:15" x14ac:dyDescent="0.2">
      <c r="A13" s="6">
        <v>3320</v>
      </c>
      <c r="B13" s="13" t="s">
        <v>29</v>
      </c>
      <c r="C13" s="17">
        <f>Januari!B46</f>
        <v>0</v>
      </c>
      <c r="D13" s="17">
        <f>Februari!B46</f>
        <v>0</v>
      </c>
      <c r="E13" s="17">
        <f>Mars!B46</f>
        <v>0</v>
      </c>
      <c r="F13" s="17">
        <f>April!B46</f>
        <v>0</v>
      </c>
      <c r="G13" s="17">
        <f>Maj!B46</f>
        <v>0</v>
      </c>
      <c r="H13" s="17">
        <f>Juni!B46</f>
        <v>0</v>
      </c>
      <c r="I13" s="17">
        <f>Juli!B46</f>
        <v>0</v>
      </c>
      <c r="J13" s="17">
        <f>Augusti!B46</f>
        <v>0</v>
      </c>
      <c r="K13" s="17">
        <f>September!B46</f>
        <v>0</v>
      </c>
      <c r="L13" s="17">
        <f>Oktober!B46</f>
        <v>0</v>
      </c>
      <c r="M13" s="17">
        <f>November!B46</f>
        <v>0</v>
      </c>
      <c r="N13" s="17">
        <f>December!B46</f>
        <v>0</v>
      </c>
      <c r="O13" s="19">
        <f t="shared" si="1"/>
        <v>0</v>
      </c>
    </row>
    <row r="14" spans="1:15" x14ac:dyDescent="0.2">
      <c r="A14" s="6">
        <v>6211</v>
      </c>
      <c r="B14" s="13" t="s">
        <v>30</v>
      </c>
      <c r="C14" s="17">
        <f>Januari!B47</f>
        <v>0</v>
      </c>
      <c r="D14" s="17">
        <f>Februari!B47</f>
        <v>0</v>
      </c>
      <c r="E14" s="17">
        <f>Mars!B47</f>
        <v>0</v>
      </c>
      <c r="F14" s="17">
        <f>April!B47</f>
        <v>0</v>
      </c>
      <c r="G14" s="17">
        <f>Maj!B47</f>
        <v>0</v>
      </c>
      <c r="H14" s="17">
        <f>Juni!B47</f>
        <v>0</v>
      </c>
      <c r="I14" s="17">
        <f>Juli!B47</f>
        <v>0</v>
      </c>
      <c r="J14" s="17">
        <f>Augusti!B47</f>
        <v>0</v>
      </c>
      <c r="K14" s="17">
        <f>September!B47</f>
        <v>0</v>
      </c>
      <c r="L14" s="17">
        <f>Oktober!B47</f>
        <v>0</v>
      </c>
      <c r="M14" s="17">
        <f>November!B47</f>
        <v>0</v>
      </c>
      <c r="N14" s="17">
        <f>December!B47</f>
        <v>0</v>
      </c>
      <c r="O14" s="19">
        <f t="shared" si="1"/>
        <v>0</v>
      </c>
    </row>
    <row r="15" spans="1:15" x14ac:dyDescent="0.2">
      <c r="A15" s="6">
        <v>6250</v>
      </c>
      <c r="B15" s="2" t="s">
        <v>31</v>
      </c>
      <c r="C15" s="17">
        <f>Januari!B48</f>
        <v>0</v>
      </c>
      <c r="D15" s="17">
        <f>Februari!B48</f>
        <v>0</v>
      </c>
      <c r="E15" s="17">
        <f>Mars!B48</f>
        <v>-1109</v>
      </c>
      <c r="F15" s="17">
        <f>April!B48</f>
        <v>0</v>
      </c>
      <c r="G15" s="17">
        <f>Maj!B48</f>
        <v>0</v>
      </c>
      <c r="H15" s="17">
        <f>Juni!B48</f>
        <v>0</v>
      </c>
      <c r="I15" s="17">
        <f>Juli!B48</f>
        <v>0</v>
      </c>
      <c r="J15" s="17">
        <f>Augusti!B48</f>
        <v>0</v>
      </c>
      <c r="K15" s="17">
        <f>September!B48</f>
        <v>0</v>
      </c>
      <c r="L15" s="17">
        <f>Oktober!B48</f>
        <v>0</v>
      </c>
      <c r="M15" s="17">
        <f>November!B48</f>
        <v>0</v>
      </c>
      <c r="N15" s="17">
        <f>December!B48</f>
        <v>0</v>
      </c>
      <c r="O15" s="19">
        <f t="shared" si="1"/>
        <v>-1109</v>
      </c>
    </row>
    <row r="16" spans="1:15" x14ac:dyDescent="0.2">
      <c r="A16" s="6">
        <v>3110</v>
      </c>
      <c r="B16" s="2" t="s">
        <v>32</v>
      </c>
      <c r="C16" s="17">
        <f>Januari!B49</f>
        <v>0</v>
      </c>
      <c r="D16" s="17">
        <f>Februari!B49</f>
        <v>0</v>
      </c>
      <c r="E16" s="17">
        <f>Mars!B49</f>
        <v>0</v>
      </c>
      <c r="F16" s="17">
        <f>April!B49</f>
        <v>3700</v>
      </c>
      <c r="G16" s="17">
        <f>Maj!B49</f>
        <v>2100</v>
      </c>
      <c r="H16" s="17">
        <f>Juni!B49</f>
        <v>0</v>
      </c>
      <c r="I16" s="17">
        <f>Juli!B49</f>
        <v>0</v>
      </c>
      <c r="J16" s="17">
        <f>Augusti!B49</f>
        <v>0</v>
      </c>
      <c r="K16" s="17">
        <f>September!B49</f>
        <v>0</v>
      </c>
      <c r="L16" s="17">
        <f>Oktober!B49</f>
        <v>0</v>
      </c>
      <c r="M16" s="17">
        <f>November!B49</f>
        <v>0</v>
      </c>
      <c r="N16" s="17">
        <f>December!B49</f>
        <v>0</v>
      </c>
      <c r="O16" s="19">
        <f t="shared" si="1"/>
        <v>5800</v>
      </c>
    </row>
    <row r="17" spans="1:15" x14ac:dyDescent="0.2">
      <c r="A17" s="6">
        <v>4110</v>
      </c>
      <c r="B17" s="2" t="s">
        <v>33</v>
      </c>
      <c r="C17" s="17">
        <f>Januari!B50</f>
        <v>0</v>
      </c>
      <c r="D17" s="17">
        <f>Februari!B50</f>
        <v>0</v>
      </c>
      <c r="E17" s="17">
        <f>Mars!B50</f>
        <v>0</v>
      </c>
      <c r="F17" s="17">
        <f>April!B50</f>
        <v>0</v>
      </c>
      <c r="G17" s="17">
        <f>Maj!B50</f>
        <v>-4159</v>
      </c>
      <c r="H17" s="17">
        <f>Juni!B50</f>
        <v>0</v>
      </c>
      <c r="I17" s="17">
        <f>Juli!B50</f>
        <v>0</v>
      </c>
      <c r="J17" s="17">
        <f>Augusti!B50</f>
        <v>0</v>
      </c>
      <c r="K17" s="17">
        <f>September!B50</f>
        <v>0</v>
      </c>
      <c r="L17" s="17">
        <f>Oktober!B50</f>
        <v>0</v>
      </c>
      <c r="M17" s="17">
        <f>November!B50</f>
        <v>0</v>
      </c>
      <c r="N17" s="17">
        <f>December!B50</f>
        <v>0</v>
      </c>
      <c r="O17" s="19">
        <f t="shared" si="1"/>
        <v>-4159</v>
      </c>
    </row>
    <row r="18" spans="1:15" x14ac:dyDescent="0.2">
      <c r="A18" s="6">
        <v>3120</v>
      </c>
      <c r="B18" s="2" t="s">
        <v>34</v>
      </c>
      <c r="C18" s="17">
        <f>Januari!B51</f>
        <v>0</v>
      </c>
      <c r="D18" s="17">
        <f>Februari!B51</f>
        <v>0</v>
      </c>
      <c r="E18" s="17">
        <f>Mars!B51</f>
        <v>0</v>
      </c>
      <c r="F18" s="17">
        <f>April!B51</f>
        <v>0</v>
      </c>
      <c r="G18" s="17">
        <f>Maj!B51</f>
        <v>0</v>
      </c>
      <c r="H18" s="17">
        <f>Juni!B51</f>
        <v>0</v>
      </c>
      <c r="I18" s="17">
        <f>Juli!B51</f>
        <v>0</v>
      </c>
      <c r="J18" s="17">
        <f>Augusti!B51</f>
        <v>0</v>
      </c>
      <c r="K18" s="17">
        <f>September!B51</f>
        <v>0</v>
      </c>
      <c r="L18" s="17">
        <f>Oktober!B51</f>
        <v>0</v>
      </c>
      <c r="M18" s="17">
        <f>November!B51</f>
        <v>0</v>
      </c>
      <c r="N18" s="17">
        <f>December!B51</f>
        <v>0</v>
      </c>
      <c r="O18" s="19">
        <f t="shared" si="1"/>
        <v>0</v>
      </c>
    </row>
    <row r="19" spans="1:15" x14ac:dyDescent="0.2">
      <c r="A19" s="6">
        <v>5800</v>
      </c>
      <c r="B19" s="2" t="s">
        <v>35</v>
      </c>
      <c r="C19" s="17">
        <f>Januari!B52</f>
        <v>0</v>
      </c>
      <c r="D19" s="17">
        <f>Februari!B52</f>
        <v>0</v>
      </c>
      <c r="E19" s="17">
        <f>Mars!B52</f>
        <v>0</v>
      </c>
      <c r="F19" s="17">
        <f>April!B52</f>
        <v>0</v>
      </c>
      <c r="G19" s="17">
        <f>Maj!B52</f>
        <v>0</v>
      </c>
      <c r="H19" s="17">
        <f>Juni!B52</f>
        <v>0</v>
      </c>
      <c r="I19" s="17">
        <f>Juli!B52</f>
        <v>0</v>
      </c>
      <c r="J19" s="17">
        <f>Augusti!B52</f>
        <v>0</v>
      </c>
      <c r="K19" s="17">
        <f>September!B52</f>
        <v>0</v>
      </c>
      <c r="L19" s="17">
        <f>Oktober!B52</f>
        <v>0</v>
      </c>
      <c r="M19" s="17">
        <f>November!B52</f>
        <v>0</v>
      </c>
      <c r="N19" s="17">
        <f>December!B52</f>
        <v>0</v>
      </c>
      <c r="O19" s="19">
        <f t="shared" si="1"/>
        <v>0</v>
      </c>
    </row>
    <row r="20" spans="1:15" x14ac:dyDescent="0.2">
      <c r="A20" s="6">
        <v>3900</v>
      </c>
      <c r="B20" s="2" t="s">
        <v>36</v>
      </c>
      <c r="C20" s="17">
        <f>Januari!B53</f>
        <v>0</v>
      </c>
      <c r="D20" s="17">
        <f>Februari!B53</f>
        <v>0</v>
      </c>
      <c r="E20" s="17">
        <f>Mars!B53</f>
        <v>0</v>
      </c>
      <c r="F20" s="17">
        <f>April!B53</f>
        <v>0</v>
      </c>
      <c r="G20" s="17">
        <f>Maj!B53</f>
        <v>0</v>
      </c>
      <c r="H20" s="17">
        <f>Juni!B53</f>
        <v>0</v>
      </c>
      <c r="I20" s="17">
        <f>Juli!B53</f>
        <v>0</v>
      </c>
      <c r="J20" s="17">
        <f>Augusti!B53</f>
        <v>2325</v>
      </c>
      <c r="K20" s="17">
        <f>September!B53</f>
        <v>0</v>
      </c>
      <c r="L20" s="17">
        <f>Oktober!B53</f>
        <v>0</v>
      </c>
      <c r="M20" s="17">
        <f>November!B53</f>
        <v>0</v>
      </c>
      <c r="N20" s="17">
        <f>December!B53</f>
        <v>0</v>
      </c>
      <c r="O20" s="19">
        <f t="shared" si="1"/>
        <v>2325</v>
      </c>
    </row>
    <row r="21" spans="1:15" x14ac:dyDescent="0.2">
      <c r="A21" s="6">
        <v>3540</v>
      </c>
      <c r="B21" s="2" t="s">
        <v>37</v>
      </c>
      <c r="C21" s="17">
        <f>Januari!B54</f>
        <v>0</v>
      </c>
      <c r="D21" s="17">
        <f>Februari!B54</f>
        <v>0</v>
      </c>
      <c r="E21" s="17">
        <f>Mars!B54</f>
        <v>0</v>
      </c>
      <c r="F21" s="17">
        <f>April!B54</f>
        <v>0</v>
      </c>
      <c r="G21" s="17">
        <f>Maj!B54</f>
        <v>0</v>
      </c>
      <c r="H21" s="17">
        <f>Juni!B54</f>
        <v>0</v>
      </c>
      <c r="I21" s="17">
        <f>Juli!B54</f>
        <v>0</v>
      </c>
      <c r="J21" s="17">
        <f>Augusti!B54</f>
        <v>0</v>
      </c>
      <c r="K21" s="17">
        <f>September!B54</f>
        <v>0</v>
      </c>
      <c r="L21" s="17">
        <f>Oktober!B54</f>
        <v>0</v>
      </c>
      <c r="M21" s="17">
        <f>November!B54</f>
        <v>0</v>
      </c>
      <c r="N21" s="17">
        <f>December!B54</f>
        <v>0</v>
      </c>
      <c r="O21" s="19">
        <f t="shared" si="1"/>
        <v>0</v>
      </c>
    </row>
    <row r="22" spans="1:15" x14ac:dyDescent="0.2">
      <c r="A22" s="6">
        <v>4131</v>
      </c>
      <c r="B22" s="2" t="s">
        <v>38</v>
      </c>
      <c r="C22" s="17">
        <f>Januari!B55</f>
        <v>0</v>
      </c>
      <c r="D22" s="17">
        <f>Februari!B55</f>
        <v>0</v>
      </c>
      <c r="E22" s="17">
        <f>Mars!B55</f>
        <v>-3750</v>
      </c>
      <c r="F22" s="17">
        <f>April!B55</f>
        <v>0</v>
      </c>
      <c r="G22" s="17">
        <f>Maj!B55</f>
        <v>0</v>
      </c>
      <c r="H22" s="17">
        <f>Juni!B55</f>
        <v>0</v>
      </c>
      <c r="I22" s="17">
        <f>Juli!B55</f>
        <v>0</v>
      </c>
      <c r="J22" s="17">
        <f>Augusti!B55</f>
        <v>0</v>
      </c>
      <c r="K22" s="17">
        <f>September!B55</f>
        <v>-2394</v>
      </c>
      <c r="L22" s="17">
        <f>Oktober!B55</f>
        <v>0</v>
      </c>
      <c r="M22" s="17">
        <f>November!B55</f>
        <v>0</v>
      </c>
      <c r="N22" s="17">
        <f>December!B55</f>
        <v>0</v>
      </c>
      <c r="O22" s="19">
        <f t="shared" si="1"/>
        <v>-6144</v>
      </c>
    </row>
    <row r="23" spans="1:15" x14ac:dyDescent="0.2">
      <c r="A23" s="6">
        <v>5801</v>
      </c>
      <c r="B23" s="2" t="s">
        <v>39</v>
      </c>
      <c r="C23" s="17">
        <f>Januari!B56</f>
        <v>0</v>
      </c>
      <c r="D23" s="17">
        <f>Februari!B56</f>
        <v>0</v>
      </c>
      <c r="E23" s="17">
        <f>Mars!B56</f>
        <v>0</v>
      </c>
      <c r="F23" s="17">
        <f>April!B56</f>
        <v>0</v>
      </c>
      <c r="G23" s="17">
        <f>Maj!B56</f>
        <v>0</v>
      </c>
      <c r="H23" s="17">
        <f>Juni!B56</f>
        <v>0</v>
      </c>
      <c r="I23" s="17">
        <f>Juli!B56</f>
        <v>0</v>
      </c>
      <c r="J23" s="17">
        <f>Augusti!B56</f>
        <v>0</v>
      </c>
      <c r="K23" s="17">
        <f>September!B56</f>
        <v>0</v>
      </c>
      <c r="L23" s="17">
        <f>Oktober!B56</f>
        <v>0</v>
      </c>
      <c r="M23" s="17">
        <f>November!B56</f>
        <v>0</v>
      </c>
      <c r="N23" s="17">
        <f>December!B56</f>
        <v>0</v>
      </c>
      <c r="O23" s="19">
        <f t="shared" si="1"/>
        <v>0</v>
      </c>
    </row>
    <row r="24" spans="1:15" x14ac:dyDescent="0.2">
      <c r="A24" s="6">
        <v>5803</v>
      </c>
      <c r="B24" s="2" t="s">
        <v>40</v>
      </c>
      <c r="C24" s="17">
        <f>Januari!B57</f>
        <v>0</v>
      </c>
      <c r="D24" s="17">
        <f>Februari!B57</f>
        <v>0</v>
      </c>
      <c r="E24" s="17">
        <f>Mars!B57</f>
        <v>0</v>
      </c>
      <c r="F24" s="17">
        <f>April!B57</f>
        <v>0</v>
      </c>
      <c r="G24" s="17">
        <f>Maj!B57</f>
        <v>0</v>
      </c>
      <c r="H24" s="17">
        <f>Juni!B57</f>
        <v>0</v>
      </c>
      <c r="I24" s="17">
        <f>Juli!B57</f>
        <v>0</v>
      </c>
      <c r="J24" s="17">
        <f>Augusti!B57</f>
        <v>0</v>
      </c>
      <c r="K24" s="17">
        <f>September!B57</f>
        <v>0</v>
      </c>
      <c r="L24" s="17">
        <f>Oktober!B57</f>
        <v>0</v>
      </c>
      <c r="M24" s="17">
        <f>November!B57</f>
        <v>0</v>
      </c>
      <c r="N24" s="17">
        <f>December!B57</f>
        <v>0</v>
      </c>
      <c r="O24" s="19">
        <f t="shared" si="1"/>
        <v>0</v>
      </c>
    </row>
    <row r="25" spans="1:15" x14ac:dyDescent="0.2">
      <c r="A25" s="6">
        <v>5802</v>
      </c>
      <c r="B25" s="2" t="s">
        <v>41</v>
      </c>
      <c r="C25" s="17">
        <f>Januari!B58</f>
        <v>0</v>
      </c>
      <c r="D25" s="17">
        <f>Februari!B58</f>
        <v>0</v>
      </c>
      <c r="E25" s="17">
        <f>Mars!B58</f>
        <v>0</v>
      </c>
      <c r="F25" s="17">
        <f>April!B58</f>
        <v>0</v>
      </c>
      <c r="G25" s="17">
        <f>Maj!B58</f>
        <v>0</v>
      </c>
      <c r="H25" s="17">
        <f>Juni!B58</f>
        <v>0</v>
      </c>
      <c r="I25" s="17">
        <f>Juli!B58</f>
        <v>0</v>
      </c>
      <c r="J25" s="17">
        <f>Augusti!B58</f>
        <v>0</v>
      </c>
      <c r="K25" s="17">
        <f>September!B58</f>
        <v>0</v>
      </c>
      <c r="L25" s="17">
        <f>Oktober!B58</f>
        <v>0</v>
      </c>
      <c r="M25" s="17">
        <f>November!B58</f>
        <v>0</v>
      </c>
      <c r="N25" s="17">
        <f>December!B58</f>
        <v>0</v>
      </c>
      <c r="O25" s="19">
        <f t="shared" si="1"/>
        <v>0</v>
      </c>
    </row>
    <row r="26" spans="1:15" x14ac:dyDescent="0.2">
      <c r="A26" s="6">
        <v>6570</v>
      </c>
      <c r="B26" s="2" t="s">
        <v>42</v>
      </c>
      <c r="C26" s="17">
        <f>Januari!B59</f>
        <v>-1101.5</v>
      </c>
      <c r="D26" s="17">
        <f>Februari!B59</f>
        <v>0</v>
      </c>
      <c r="E26" s="17">
        <f>Mars!B59</f>
        <v>0</v>
      </c>
      <c r="F26" s="17">
        <f>April!B59</f>
        <v>0</v>
      </c>
      <c r="G26" s="17">
        <f>Maj!B59</f>
        <v>0</v>
      </c>
      <c r="H26" s="17">
        <f>Juni!B59</f>
        <v>0</v>
      </c>
      <c r="I26" s="17">
        <f>Juli!B59</f>
        <v>0</v>
      </c>
      <c r="J26" s="17">
        <f>Augusti!B59</f>
        <v>0</v>
      </c>
      <c r="K26" s="17">
        <f>September!B59</f>
        <v>0</v>
      </c>
      <c r="L26" s="17">
        <f>Oktober!B59</f>
        <v>0</v>
      </c>
      <c r="M26" s="17">
        <f>November!B59</f>
        <v>0</v>
      </c>
      <c r="N26" s="17">
        <f>December!B59</f>
        <v>0</v>
      </c>
      <c r="O26" s="19">
        <f t="shared" si="1"/>
        <v>-1101.5</v>
      </c>
    </row>
    <row r="27" spans="1:15" x14ac:dyDescent="0.2">
      <c r="A27" s="6">
        <v>4000</v>
      </c>
      <c r="B27" s="2" t="s">
        <v>43</v>
      </c>
      <c r="C27" s="17">
        <f>Januari!B60</f>
        <v>0</v>
      </c>
      <c r="D27" s="17">
        <f>Februari!B60</f>
        <v>0</v>
      </c>
      <c r="E27" s="17">
        <f>Mars!B60</f>
        <v>-1458.49</v>
      </c>
      <c r="F27" s="17">
        <f>April!B60</f>
        <v>0</v>
      </c>
      <c r="G27" s="17">
        <f>Maj!B60</f>
        <v>0</v>
      </c>
      <c r="H27" s="17">
        <f>Juni!B60</f>
        <v>0</v>
      </c>
      <c r="I27" s="17">
        <f>Juli!B60</f>
        <v>0</v>
      </c>
      <c r="J27" s="17">
        <f>Augusti!B60</f>
        <v>0</v>
      </c>
      <c r="K27" s="17">
        <f>September!B60</f>
        <v>0</v>
      </c>
      <c r="L27" s="17">
        <f>Oktober!B60</f>
        <v>0</v>
      </c>
      <c r="M27" s="17">
        <f>November!B60</f>
        <v>0</v>
      </c>
      <c r="N27" s="17">
        <f>December!B60</f>
        <v>0</v>
      </c>
      <c r="O27" s="19">
        <f t="shared" si="1"/>
        <v>-1458.49</v>
      </c>
    </row>
    <row r="28" spans="1:15" x14ac:dyDescent="0.2">
      <c r="A28" s="6">
        <v>4040</v>
      </c>
      <c r="B28" s="2" t="s">
        <v>44</v>
      </c>
      <c r="C28" s="17">
        <f>Januari!B61</f>
        <v>0</v>
      </c>
      <c r="D28" s="17">
        <f>Februari!B61</f>
        <v>0</v>
      </c>
      <c r="E28" s="17">
        <f>Mars!B61</f>
        <v>0</v>
      </c>
      <c r="F28" s="17">
        <f>April!B61</f>
        <v>0</v>
      </c>
      <c r="G28" s="17">
        <f>Maj!B61</f>
        <v>0</v>
      </c>
      <c r="H28" s="17">
        <f>Juni!B61</f>
        <v>0</v>
      </c>
      <c r="I28" s="17">
        <f>Juli!B61</f>
        <v>0</v>
      </c>
      <c r="J28" s="17">
        <f>Augusti!B61</f>
        <v>0</v>
      </c>
      <c r="K28" s="17">
        <f>September!B61</f>
        <v>0</v>
      </c>
      <c r="L28" s="17">
        <f>Oktober!B61</f>
        <v>0</v>
      </c>
      <c r="M28" s="17">
        <f>November!B61</f>
        <v>0</v>
      </c>
      <c r="N28" s="17">
        <f>December!B61</f>
        <v>0</v>
      </c>
      <c r="O28" s="19">
        <f t="shared" si="1"/>
        <v>0</v>
      </c>
    </row>
    <row r="29" spans="1:15" x14ac:dyDescent="0.2">
      <c r="A29" s="6">
        <v>4020</v>
      </c>
      <c r="B29" s="2" t="s">
        <v>45</v>
      </c>
      <c r="C29" s="17">
        <f>Januari!B62</f>
        <v>0</v>
      </c>
      <c r="D29" s="17">
        <f>Februari!B62</f>
        <v>0</v>
      </c>
      <c r="E29" s="17">
        <f>Mars!B62</f>
        <v>0</v>
      </c>
      <c r="F29" s="17">
        <f>April!B62</f>
        <v>0</v>
      </c>
      <c r="G29" s="17">
        <f>Maj!B62</f>
        <v>0</v>
      </c>
      <c r="H29" s="17">
        <f>Juni!B62</f>
        <v>0</v>
      </c>
      <c r="I29" s="17">
        <f>Juli!B62</f>
        <v>0</v>
      </c>
      <c r="J29" s="17">
        <f>Augusti!B62</f>
        <v>0</v>
      </c>
      <c r="K29" s="17">
        <f>September!B62</f>
        <v>0</v>
      </c>
      <c r="L29" s="17">
        <f>Oktober!B62</f>
        <v>0</v>
      </c>
      <c r="M29" s="17">
        <f>November!B62</f>
        <v>0</v>
      </c>
      <c r="N29" s="17">
        <f>December!B62</f>
        <v>0</v>
      </c>
      <c r="O29" s="19">
        <f t="shared" si="1"/>
        <v>0</v>
      </c>
    </row>
    <row r="30" spans="1:15" x14ac:dyDescent="0.2">
      <c r="A30" s="6">
        <v>3130</v>
      </c>
      <c r="B30" s="2" t="s">
        <v>46</v>
      </c>
      <c r="C30" s="17">
        <f>Januari!B63</f>
        <v>0</v>
      </c>
      <c r="D30" s="17">
        <f>Februari!B63</f>
        <v>0</v>
      </c>
      <c r="E30" s="17">
        <f>Mars!B63</f>
        <v>0</v>
      </c>
      <c r="F30" s="17">
        <f>April!B63</f>
        <v>0</v>
      </c>
      <c r="G30" s="17">
        <f>Maj!B63</f>
        <v>0</v>
      </c>
      <c r="H30" s="17">
        <f>Juni!B63</f>
        <v>0</v>
      </c>
      <c r="I30" s="17">
        <f>Juli!B63</f>
        <v>0</v>
      </c>
      <c r="J30" s="17">
        <f>Augusti!B63</f>
        <v>0</v>
      </c>
      <c r="K30" s="17">
        <f>September!B63</f>
        <v>0</v>
      </c>
      <c r="L30" s="17">
        <f>Oktober!B63</f>
        <v>0</v>
      </c>
      <c r="M30" s="17">
        <f>November!B63</f>
        <v>0</v>
      </c>
      <c r="N30" s="17">
        <f>December!B63</f>
        <v>0</v>
      </c>
      <c r="O30" s="19">
        <f t="shared" si="1"/>
        <v>0</v>
      </c>
    </row>
    <row r="31" spans="1:15" x14ac:dyDescent="0.2">
      <c r="A31" s="6">
        <v>4130</v>
      </c>
      <c r="B31" s="2" t="s">
        <v>47</v>
      </c>
      <c r="C31" s="17">
        <f>Januari!B64</f>
        <v>0</v>
      </c>
      <c r="D31" s="17">
        <f>Februari!B64</f>
        <v>0</v>
      </c>
      <c r="E31" s="17">
        <f>Mars!B64</f>
        <v>0</v>
      </c>
      <c r="F31" s="17">
        <f>April!B64</f>
        <v>0</v>
      </c>
      <c r="G31" s="17">
        <f>Maj!B64</f>
        <v>0</v>
      </c>
      <c r="H31" s="17">
        <f>Juni!B64</f>
        <v>0</v>
      </c>
      <c r="I31" s="17">
        <f>Juli!B64</f>
        <v>0</v>
      </c>
      <c r="J31" s="17">
        <f>Augusti!B64</f>
        <v>0</v>
      </c>
      <c r="K31" s="17">
        <f>September!B64</f>
        <v>0</v>
      </c>
      <c r="L31" s="17">
        <f>Oktober!B64</f>
        <v>0</v>
      </c>
      <c r="M31" s="17">
        <f>November!B64</f>
        <v>0</v>
      </c>
      <c r="N31" s="17">
        <f>December!B64</f>
        <v>0</v>
      </c>
      <c r="O31" s="19">
        <f t="shared" si="1"/>
        <v>0</v>
      </c>
    </row>
    <row r="32" spans="1:15" x14ac:dyDescent="0.2">
      <c r="A32" s="6">
        <v>4150</v>
      </c>
      <c r="B32" s="2" t="s">
        <v>72</v>
      </c>
      <c r="C32" s="17">
        <f>Januari!B65</f>
        <v>0</v>
      </c>
      <c r="D32" s="17">
        <f>Februari!B65</f>
        <v>0</v>
      </c>
      <c r="E32" s="17">
        <f>Mars!B65</f>
        <v>0</v>
      </c>
      <c r="F32" s="17">
        <f>April!B65</f>
        <v>0</v>
      </c>
      <c r="G32" s="17">
        <f>Maj!B65</f>
        <v>0</v>
      </c>
      <c r="H32" s="17">
        <f>Juni!B65</f>
        <v>0</v>
      </c>
      <c r="I32" s="17">
        <f>Juli!B65</f>
        <v>0</v>
      </c>
      <c r="J32" s="17">
        <f>Augusti!B65</f>
        <v>0</v>
      </c>
      <c r="K32" s="17">
        <f>September!B65</f>
        <v>0</v>
      </c>
      <c r="L32" s="17">
        <f>Oktober!B65</f>
        <v>0</v>
      </c>
      <c r="M32" s="17">
        <f>November!B65</f>
        <v>0</v>
      </c>
      <c r="N32" s="17">
        <f>December!B65</f>
        <v>0</v>
      </c>
      <c r="O32" s="19">
        <f t="shared" si="1"/>
        <v>0</v>
      </c>
    </row>
    <row r="33" spans="1:15" x14ac:dyDescent="0.2">
      <c r="A33" s="6">
        <v>9900</v>
      </c>
      <c r="B33" s="2" t="s">
        <v>73</v>
      </c>
      <c r="C33" s="17">
        <f>Januari!B66</f>
        <v>0</v>
      </c>
      <c r="D33" s="17">
        <f>Februari!B66</f>
        <v>0</v>
      </c>
      <c r="E33" s="17">
        <f>Mars!B66</f>
        <v>0</v>
      </c>
      <c r="F33" s="17">
        <f>April!B66</f>
        <v>0</v>
      </c>
      <c r="G33" s="17">
        <f>Maj!B66</f>
        <v>0</v>
      </c>
      <c r="H33" s="17">
        <f>Juni!B66</f>
        <v>0</v>
      </c>
      <c r="I33" s="17">
        <f>Juli!B66</f>
        <v>0</v>
      </c>
      <c r="J33" s="17">
        <f>Augusti!B66</f>
        <v>0</v>
      </c>
      <c r="K33" s="17">
        <f>September!B66</f>
        <v>0</v>
      </c>
      <c r="L33" s="17">
        <f>Oktober!B66</f>
        <v>3000</v>
      </c>
      <c r="M33" s="17">
        <f>November!B66</f>
        <v>10200</v>
      </c>
      <c r="N33" s="17">
        <f>December!B66</f>
        <v>0</v>
      </c>
      <c r="O33" s="19">
        <f t="shared" si="1"/>
        <v>13200</v>
      </c>
    </row>
    <row r="34" spans="1:15" x14ac:dyDescent="0.2">
      <c r="A34" s="6">
        <v>9901</v>
      </c>
      <c r="B34" s="2" t="s">
        <v>74</v>
      </c>
      <c r="C34" s="17">
        <f>Januari!B67</f>
        <v>0</v>
      </c>
      <c r="D34" s="17">
        <f>Februari!B67</f>
        <v>0</v>
      </c>
      <c r="E34" s="17">
        <f>Mars!B67</f>
        <v>0</v>
      </c>
      <c r="F34" s="17">
        <f>April!B67</f>
        <v>0</v>
      </c>
      <c r="G34" s="17">
        <f>Maj!B67</f>
        <v>0</v>
      </c>
      <c r="H34" s="17">
        <f>Juni!B67</f>
        <v>0</v>
      </c>
      <c r="I34" s="17">
        <f>Juli!B67</f>
        <v>0</v>
      </c>
      <c r="J34" s="17">
        <f>Augusti!B67</f>
        <v>0</v>
      </c>
      <c r="K34" s="17">
        <f>September!B67</f>
        <v>0</v>
      </c>
      <c r="L34" s="17">
        <f>Oktober!B67</f>
        <v>0</v>
      </c>
      <c r="M34" s="17">
        <f>November!B67</f>
        <v>-8200</v>
      </c>
      <c r="N34" s="17">
        <f>December!B67</f>
        <v>0</v>
      </c>
      <c r="O34" s="19">
        <f t="shared" si="1"/>
        <v>-8200</v>
      </c>
    </row>
    <row r="35" spans="1:15" x14ac:dyDescent="0.2">
      <c r="A35" s="6">
        <v>25</v>
      </c>
      <c r="B35" s="2" t="s">
        <v>24</v>
      </c>
      <c r="C35" s="17">
        <f>Januari!B68</f>
        <v>0</v>
      </c>
      <c r="D35" s="17">
        <f>Februari!B68</f>
        <v>0</v>
      </c>
      <c r="E35" s="17">
        <f>Mars!B68</f>
        <v>0</v>
      </c>
      <c r="F35" s="17">
        <f>April!B68</f>
        <v>0</v>
      </c>
      <c r="G35" s="17">
        <f>Maj!B68</f>
        <v>0</v>
      </c>
      <c r="H35" s="17">
        <f>Juni!B68</f>
        <v>0</v>
      </c>
      <c r="I35" s="17">
        <f>Juli!B68</f>
        <v>0</v>
      </c>
      <c r="J35" s="17">
        <f>Augusti!B68</f>
        <v>0</v>
      </c>
      <c r="K35" s="17">
        <f>September!B68</f>
        <v>0</v>
      </c>
      <c r="L35" s="17">
        <f>Oktober!B68</f>
        <v>0</v>
      </c>
      <c r="M35" s="17">
        <f>November!B68</f>
        <v>0</v>
      </c>
      <c r="N35" s="17">
        <f>December!B68</f>
        <v>0</v>
      </c>
      <c r="O35" s="19">
        <f t="shared" si="1"/>
        <v>0</v>
      </c>
    </row>
    <row r="36" spans="1:15" x14ac:dyDescent="0.2">
      <c r="A36" s="6">
        <v>26</v>
      </c>
      <c r="B36" s="2" t="s">
        <v>25</v>
      </c>
      <c r="C36" s="17">
        <f>Januari!B69</f>
        <v>0</v>
      </c>
      <c r="D36" s="17">
        <f>Februari!B69</f>
        <v>0</v>
      </c>
      <c r="E36" s="17">
        <f>Mars!B69</f>
        <v>0</v>
      </c>
      <c r="F36" s="17">
        <f>April!B69</f>
        <v>0</v>
      </c>
      <c r="G36" s="17">
        <f>Maj!B69</f>
        <v>0</v>
      </c>
      <c r="H36" s="17">
        <f>Juni!B69</f>
        <v>0</v>
      </c>
      <c r="I36" s="17">
        <f>Juli!B69</f>
        <v>0</v>
      </c>
      <c r="J36" s="17">
        <f>Augusti!B69</f>
        <v>0</v>
      </c>
      <c r="K36" s="17">
        <f>September!B69</f>
        <v>0</v>
      </c>
      <c r="L36" s="17">
        <f>Oktober!B69</f>
        <v>0</v>
      </c>
      <c r="M36" s="17">
        <f>November!B69</f>
        <v>0</v>
      </c>
      <c r="N36" s="17">
        <f>December!B69</f>
        <v>0</v>
      </c>
      <c r="O36" s="19">
        <f t="shared" si="1"/>
        <v>0</v>
      </c>
    </row>
    <row r="37" spans="1:15" ht="12.75" thickBot="1" x14ac:dyDescent="0.25">
      <c r="A37" s="7" t="s">
        <v>23</v>
      </c>
      <c r="C37" s="18">
        <f t="shared" ref="C37:G37" si="2">SUM(C11:C36)</f>
        <v>-1101.5</v>
      </c>
      <c r="D37" s="18">
        <f t="shared" si="2"/>
        <v>-2024</v>
      </c>
      <c r="E37" s="18">
        <f t="shared" si="2"/>
        <v>-6317.49</v>
      </c>
      <c r="F37" s="18">
        <f t="shared" si="2"/>
        <v>3700</v>
      </c>
      <c r="G37" s="18">
        <f t="shared" si="2"/>
        <v>-2059</v>
      </c>
      <c r="H37" s="18">
        <f>SUM(H11:H36)</f>
        <v>0</v>
      </c>
      <c r="I37" s="18">
        <f>SUM(I11:I36)</f>
        <v>0</v>
      </c>
      <c r="J37" s="18">
        <f t="shared" ref="J37:N37" si="3">SUM(J11:J36)</f>
        <v>2325</v>
      </c>
      <c r="K37" s="18">
        <f t="shared" si="3"/>
        <v>-694</v>
      </c>
      <c r="L37" s="18">
        <f t="shared" si="3"/>
        <v>8891.25</v>
      </c>
      <c r="M37" s="18">
        <f t="shared" si="3"/>
        <v>293</v>
      </c>
      <c r="N37" s="18">
        <f t="shared" si="3"/>
        <v>-949</v>
      </c>
      <c r="O37" s="19">
        <f t="shared" si="1"/>
        <v>2064.2600000000002</v>
      </c>
    </row>
    <row r="38" spans="1:15" ht="12.75" thickTop="1" x14ac:dyDescent="0.2"/>
    <row r="39" spans="1:15" x14ac:dyDescent="0.2">
      <c r="B39" s="2">
        <v>0</v>
      </c>
      <c r="C39" s="19">
        <f>B39+C37</f>
        <v>-1101.5</v>
      </c>
      <c r="D39" s="19">
        <f t="shared" ref="D39:N39" si="4">C39+D37</f>
        <v>-3125.5</v>
      </c>
      <c r="E39" s="19">
        <f t="shared" si="4"/>
        <v>-9442.99</v>
      </c>
      <c r="F39" s="19">
        <f t="shared" si="4"/>
        <v>-5742.99</v>
      </c>
      <c r="G39" s="19">
        <f t="shared" si="4"/>
        <v>-7801.99</v>
      </c>
      <c r="H39" s="19">
        <f t="shared" si="4"/>
        <v>-7801.99</v>
      </c>
      <c r="I39" s="19">
        <f t="shared" si="4"/>
        <v>-7801.99</v>
      </c>
      <c r="J39" s="19">
        <f t="shared" si="4"/>
        <v>-5476.99</v>
      </c>
      <c r="K39" s="19">
        <f t="shared" si="4"/>
        <v>-6170.99</v>
      </c>
      <c r="L39" s="19">
        <f t="shared" si="4"/>
        <v>2720.26</v>
      </c>
      <c r="M39" s="19">
        <f t="shared" si="4"/>
        <v>3013.26</v>
      </c>
      <c r="N39" s="19">
        <f t="shared" si="4"/>
        <v>2064.2600000000002</v>
      </c>
    </row>
  </sheetData>
  <sortState ref="B13:B37">
    <sortCondition ref="B12"/>
  </sortState>
  <conditionalFormatting sqref="C11:N36">
    <cfRule type="dataBar" priority="2">
      <dataBar>
        <cfvo type="min"/>
        <cfvo type="max"/>
        <color rgb="FF63C384"/>
      </dataBar>
    </cfRule>
  </conditionalFormatting>
  <conditionalFormatting sqref="C3:N7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AI76"/>
  <sheetViews>
    <sheetView workbookViewId="0">
      <selection activeCell="H6" sqref="H6"/>
    </sheetView>
  </sheetViews>
  <sheetFormatPr defaultColWidth="9.140625" defaultRowHeight="12" x14ac:dyDescent="0.2"/>
  <cols>
    <col min="1" max="1" width="10.42578125" style="5" bestFit="1" customWidth="1"/>
    <col min="2" max="2" width="22.425781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12" width="10" style="2" bestFit="1" customWidth="1"/>
    <col min="13" max="13" width="6.28515625" style="2" bestFit="1" customWidth="1"/>
    <col min="14" max="14" width="12" style="2" bestFit="1" customWidth="1"/>
    <col min="15" max="15" width="10" style="2" bestFit="1" customWidth="1"/>
    <col min="16" max="16" width="12.85546875" style="2" bestFit="1" customWidth="1"/>
    <col min="17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>
        <v>43469</v>
      </c>
      <c r="B2" s="85" t="s">
        <v>81</v>
      </c>
      <c r="C2" s="3" t="s">
        <v>80</v>
      </c>
      <c r="D2" s="3">
        <v>-1.5</v>
      </c>
      <c r="E2" s="3"/>
      <c r="F2" s="3"/>
      <c r="G2" s="3"/>
      <c r="H2" s="8">
        <f>SUM(C2:G2)</f>
        <v>-1.5</v>
      </c>
      <c r="I2" s="2" t="s">
        <v>42</v>
      </c>
      <c r="J2" s="3">
        <f>IF($I2=Översikt!B$11,$H2,0)</f>
        <v>0</v>
      </c>
      <c r="K2" s="3">
        <f>IF($I2=Översikt!B$12,$H2,0)</f>
        <v>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-1.5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/>
      <c r="B3" s="85" t="s">
        <v>82</v>
      </c>
      <c r="C3" s="3"/>
      <c r="D3" s="3">
        <v>-1100</v>
      </c>
      <c r="E3" s="3"/>
      <c r="F3" s="3"/>
      <c r="G3" s="3"/>
      <c r="H3" s="8">
        <f>SUM(C3:G3)</f>
        <v>-1100</v>
      </c>
      <c r="I3" s="2" t="s">
        <v>42</v>
      </c>
      <c r="J3" s="3">
        <f>IF($I3=Översikt!B$11,$H3,0)</f>
        <v>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-1100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E4" s="3"/>
      <c r="F4" s="3"/>
      <c r="G4" s="3"/>
      <c r="H4" s="8">
        <f>SUM(E4:G4)</f>
        <v>0</v>
      </c>
      <c r="I4" s="2" t="s">
        <v>27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E5" s="3"/>
      <c r="F5" s="3"/>
      <c r="G5" s="3"/>
      <c r="H5" s="8">
        <f>SUM(E5:G5)</f>
        <v>0</v>
      </c>
      <c r="I5" s="2" t="s">
        <v>27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/>
      <c r="B6" s="85"/>
      <c r="C6" s="3"/>
      <c r="D6" s="3"/>
      <c r="E6" s="3"/>
      <c r="F6" s="3"/>
      <c r="G6" s="3"/>
      <c r="H6" s="8">
        <f t="shared" ref="H6:H41" si="0">SUM(C6:G6)</f>
        <v>0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85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85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85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85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85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85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85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85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85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85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85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85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85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85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85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85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85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85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85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85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85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85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85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85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85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85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85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85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 t="shared" ref="C42:H42" si="1">SUM(C2:C41)</f>
        <v>0</v>
      </c>
      <c r="D42" s="11">
        <f t="shared" si="1"/>
        <v>-1101.5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 t="shared" si="1"/>
        <v>-1101.5</v>
      </c>
      <c r="I42" s="10"/>
      <c r="J42" s="11">
        <f>SUM(J2:J41)</f>
        <v>0</v>
      </c>
      <c r="K42" s="11">
        <f t="shared" ref="K42:AI42" si="2">SUM(K2:K41)</f>
        <v>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-1101.5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0</v>
      </c>
    </row>
    <row r="45" spans="1:35" x14ac:dyDescent="0.2">
      <c r="A45" s="15" t="str">
        <f>K1</f>
        <v>3111-Drevprov Intäkter</v>
      </c>
      <c r="B45" s="16">
        <f>K42</f>
        <v>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-1101.5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6" x14ac:dyDescent="0.2">
      <c r="A65" s="15" t="str">
        <f>AE1</f>
        <v>4150 MLS Prov</v>
      </c>
      <c r="B65" s="16">
        <f>AE42</f>
        <v>0</v>
      </c>
    </row>
    <row r="66" spans="1:6" x14ac:dyDescent="0.2">
      <c r="A66" s="15" t="str">
        <f>AF1</f>
        <v>RM intäkter</v>
      </c>
      <c r="B66" s="16">
        <f>AF42</f>
        <v>0</v>
      </c>
    </row>
    <row r="67" spans="1:6" x14ac:dyDescent="0.2">
      <c r="A67" s="15" t="str">
        <f>AG1</f>
        <v>RM utgifter</v>
      </c>
      <c r="B67" s="16">
        <f>AG42</f>
        <v>0</v>
      </c>
    </row>
    <row r="68" spans="1:6" x14ac:dyDescent="0.2">
      <c r="A68" s="15" t="str">
        <f>AH1</f>
        <v>t</v>
      </c>
      <c r="B68" s="16">
        <f>AH42</f>
        <v>0</v>
      </c>
    </row>
    <row r="69" spans="1:6" x14ac:dyDescent="0.2">
      <c r="A69" s="15" t="str">
        <f>AI1</f>
        <v>u</v>
      </c>
      <c r="B69" s="16">
        <f>AI42</f>
        <v>0</v>
      </c>
    </row>
    <row r="71" spans="1:6" x14ac:dyDescent="0.2">
      <c r="A71" s="15" t="s">
        <v>26</v>
      </c>
      <c r="B71" s="15"/>
    </row>
    <row r="72" spans="1:6" x14ac:dyDescent="0.2">
      <c r="A72" s="15" t="str">
        <f>C1</f>
        <v>Debet</v>
      </c>
      <c r="B72" s="16">
        <f>C42</f>
        <v>0</v>
      </c>
      <c r="F72" s="5"/>
    </row>
    <row r="73" spans="1:6" x14ac:dyDescent="0.2">
      <c r="A73" s="15" t="str">
        <f>D1</f>
        <v>Kredit</v>
      </c>
      <c r="B73" s="16">
        <f>D42</f>
        <v>-1101.5</v>
      </c>
    </row>
    <row r="74" spans="1:6" x14ac:dyDescent="0.2">
      <c r="A74" s="15">
        <f>E1</f>
        <v>0</v>
      </c>
      <c r="B74" s="16">
        <f>E42</f>
        <v>0</v>
      </c>
    </row>
    <row r="75" spans="1:6" x14ac:dyDescent="0.2">
      <c r="A75" s="15">
        <f>F1</f>
        <v>0</v>
      </c>
      <c r="B75" s="16">
        <f>F42</f>
        <v>0</v>
      </c>
    </row>
    <row r="76" spans="1:6" x14ac:dyDescent="0.2">
      <c r="A76" s="15">
        <f>G1</f>
        <v>0</v>
      </c>
      <c r="B76" s="16">
        <f>G42</f>
        <v>0</v>
      </c>
    </row>
  </sheetData>
  <conditionalFormatting sqref="C7:G41 E2:G6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3 C6:D6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500-000000000000}">
      <formula1>Utgiftskategorier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 tint="0.499984740745262"/>
  </sheetPr>
  <dimension ref="A1:AI76"/>
  <sheetViews>
    <sheetView workbookViewId="0">
      <selection activeCell="I13" sqref="I13"/>
    </sheetView>
  </sheetViews>
  <sheetFormatPr defaultColWidth="9.140625" defaultRowHeight="12" x14ac:dyDescent="0.2"/>
  <cols>
    <col min="1" max="1" width="10.42578125" style="5" bestFit="1" customWidth="1"/>
    <col min="2" max="2" width="26.1406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80">
        <v>43523</v>
      </c>
      <c r="B2" s="13" t="s">
        <v>83</v>
      </c>
      <c r="C2" s="3"/>
      <c r="D2" s="3">
        <v>-524</v>
      </c>
      <c r="E2" s="3"/>
      <c r="F2" s="3"/>
      <c r="G2" s="3"/>
      <c r="H2" s="8">
        <f t="shared" ref="H2:H41" si="0">SUM(C2:G2)</f>
        <v>-524</v>
      </c>
      <c r="I2" s="2" t="s">
        <v>27</v>
      </c>
      <c r="J2" s="3">
        <f>IF($I2=Översikt!B$11,$H2,0)</f>
        <v>-524</v>
      </c>
      <c r="K2" s="3">
        <f>IF($I2=Översikt!B$12,$H2,0)</f>
        <v>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/>
      <c r="B3" s="85" t="s">
        <v>84</v>
      </c>
      <c r="C3" s="3"/>
      <c r="D3" s="3">
        <v>-1500</v>
      </c>
      <c r="E3" s="3"/>
      <c r="F3" s="3"/>
      <c r="G3" s="3"/>
      <c r="H3" s="8">
        <f t="shared" si="0"/>
        <v>-1500</v>
      </c>
      <c r="I3" s="2" t="s">
        <v>27</v>
      </c>
      <c r="J3" s="3">
        <f>IF($I3=Översikt!B$11,$H3,0)</f>
        <v>-1500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/>
      <c r="B4" s="12"/>
      <c r="C4" s="3"/>
      <c r="D4" s="3">
        <v>0</v>
      </c>
      <c r="E4" s="3"/>
      <c r="F4" s="3"/>
      <c r="G4" s="3"/>
      <c r="H4" s="8">
        <f t="shared" si="0"/>
        <v>0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/>
      <c r="B5" s="12"/>
      <c r="C5" s="3"/>
      <c r="D5" s="3">
        <v>0</v>
      </c>
      <c r="E5" s="3"/>
      <c r="F5" s="3"/>
      <c r="G5" s="3"/>
      <c r="H5" s="8">
        <f t="shared" si="0"/>
        <v>0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/>
      <c r="B6" s="12"/>
      <c r="C6" s="3"/>
      <c r="D6" s="3">
        <v>0</v>
      </c>
      <c r="E6" s="3"/>
      <c r="F6" s="3"/>
      <c r="G6" s="3"/>
      <c r="H6" s="8">
        <f t="shared" si="0"/>
        <v>0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12"/>
      <c r="C7" s="3"/>
      <c r="D7" s="3">
        <v>0</v>
      </c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12"/>
      <c r="C8" s="3"/>
      <c r="D8" s="3">
        <v>0</v>
      </c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12"/>
      <c r="C9" s="3"/>
      <c r="D9" s="3">
        <v>0</v>
      </c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12"/>
      <c r="C10" s="3"/>
      <c r="D10" s="3">
        <v>0</v>
      </c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12"/>
      <c r="C11" s="3"/>
      <c r="D11" s="3">
        <v>0</v>
      </c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12"/>
      <c r="C12" s="3"/>
      <c r="D12" s="3">
        <v>0</v>
      </c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12"/>
      <c r="C13" s="3"/>
      <c r="D13" s="3">
        <v>0</v>
      </c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12"/>
      <c r="C14" s="3"/>
      <c r="D14" s="3">
        <v>0</v>
      </c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12"/>
      <c r="C15" s="3"/>
      <c r="D15" s="3">
        <v>0</v>
      </c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12"/>
      <c r="C16" s="3"/>
      <c r="D16" s="3">
        <v>0</v>
      </c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12"/>
      <c r="C17" s="3"/>
      <c r="D17" s="3">
        <v>0</v>
      </c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12"/>
      <c r="C18" s="3"/>
      <c r="D18" s="3">
        <v>0</v>
      </c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12"/>
      <c r="C19" s="3"/>
      <c r="D19" s="3">
        <v>0</v>
      </c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12"/>
      <c r="C20" s="3"/>
      <c r="D20" s="3">
        <v>0</v>
      </c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12"/>
      <c r="C21" s="3"/>
      <c r="D21" s="3">
        <v>0</v>
      </c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12"/>
      <c r="C22" s="3"/>
      <c r="D22" s="3">
        <v>0</v>
      </c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12"/>
      <c r="C23" s="3"/>
      <c r="D23" s="3">
        <v>0</v>
      </c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12"/>
      <c r="C24" s="3"/>
      <c r="D24" s="3">
        <v>0</v>
      </c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12"/>
      <c r="C25" s="3"/>
      <c r="D25" s="3">
        <v>0</v>
      </c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12"/>
      <c r="C26" s="3"/>
      <c r="D26" s="3">
        <v>0</v>
      </c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12"/>
      <c r="C27" s="3"/>
      <c r="D27" s="3">
        <v>0</v>
      </c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12"/>
      <c r="C28" s="3"/>
      <c r="D28" s="3">
        <v>0</v>
      </c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12"/>
      <c r="C29" s="3"/>
      <c r="D29" s="3">
        <v>0</v>
      </c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12"/>
      <c r="C30" s="3"/>
      <c r="D30" s="3">
        <v>0</v>
      </c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12"/>
      <c r="C31" s="3"/>
      <c r="D31" s="3">
        <v>0</v>
      </c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>
        <v>0</v>
      </c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>
        <v>0</v>
      </c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>
        <v>0</v>
      </c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>
        <v>0</v>
      </c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>
        <v>0</v>
      </c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0</v>
      </c>
      <c r="D42" s="11">
        <f>SUM(D2:D41)</f>
        <v>-2024</v>
      </c>
      <c r="E42" s="11">
        <f t="shared" ref="E42:H42" si="1">SUM(E2:E41)</f>
        <v>0</v>
      </c>
      <c r="F42" s="11">
        <f t="shared" si="1"/>
        <v>0</v>
      </c>
      <c r="G42" s="11">
        <f t="shared" si="1"/>
        <v>0</v>
      </c>
      <c r="H42" s="11">
        <f t="shared" si="1"/>
        <v>-2024</v>
      </c>
      <c r="I42" s="10"/>
      <c r="J42" s="11">
        <f>SUM(J2:J41)</f>
        <v>-2024</v>
      </c>
      <c r="K42" s="11">
        <f t="shared" ref="K42:AI42" si="2">SUM(K2:K41)</f>
        <v>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-2024</v>
      </c>
    </row>
    <row r="45" spans="1:35" x14ac:dyDescent="0.2">
      <c r="A45" s="15" t="str">
        <f>K1</f>
        <v>3111-Drevprov Intäkter</v>
      </c>
      <c r="B45" s="16">
        <f>K42</f>
        <v>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2" x14ac:dyDescent="0.2">
      <c r="A65" s="15" t="str">
        <f>AE1</f>
        <v>4150 MLS Prov</v>
      </c>
      <c r="B65" s="16">
        <f>AE42</f>
        <v>0</v>
      </c>
    </row>
    <row r="66" spans="1:2" x14ac:dyDescent="0.2">
      <c r="A66" s="15" t="str">
        <f>AF1</f>
        <v>RM intäkter</v>
      </c>
      <c r="B66" s="16">
        <f>AF42</f>
        <v>0</v>
      </c>
    </row>
    <row r="67" spans="1:2" x14ac:dyDescent="0.2">
      <c r="A67" s="15" t="str">
        <f>AG1</f>
        <v>RM utgifter</v>
      </c>
      <c r="B67" s="16">
        <f>AG42</f>
        <v>0</v>
      </c>
    </row>
    <row r="68" spans="1:2" x14ac:dyDescent="0.2">
      <c r="A68" s="15" t="str">
        <f>AH1</f>
        <v>t</v>
      </c>
      <c r="B68" s="16">
        <f>AH42</f>
        <v>0</v>
      </c>
    </row>
    <row r="69" spans="1:2" x14ac:dyDescent="0.2">
      <c r="A69" s="15" t="str">
        <f>AI1</f>
        <v>u</v>
      </c>
      <c r="B69" s="16">
        <f>AI42</f>
        <v>0</v>
      </c>
    </row>
    <row r="71" spans="1:2" x14ac:dyDescent="0.2">
      <c r="A71" s="15" t="s">
        <v>26</v>
      </c>
      <c r="B71" s="15"/>
    </row>
    <row r="72" spans="1:2" x14ac:dyDescent="0.2">
      <c r="A72" s="15" t="str">
        <f>C1</f>
        <v>Debet</v>
      </c>
      <c r="B72" s="16">
        <f>C42</f>
        <v>0</v>
      </c>
    </row>
    <row r="73" spans="1:2" x14ac:dyDescent="0.2">
      <c r="A73" s="15" t="str">
        <f>D1</f>
        <v>Kredit</v>
      </c>
      <c r="B73" s="16">
        <f>D42</f>
        <v>-2024</v>
      </c>
    </row>
    <row r="74" spans="1:2" x14ac:dyDescent="0.2">
      <c r="A74" s="15">
        <f>E1</f>
        <v>0</v>
      </c>
      <c r="B74" s="16">
        <f>E42</f>
        <v>0</v>
      </c>
    </row>
    <row r="75" spans="1:2" x14ac:dyDescent="0.2">
      <c r="A75" s="15">
        <f>F1</f>
        <v>0</v>
      </c>
      <c r="B75" s="16">
        <f>F42</f>
        <v>0</v>
      </c>
    </row>
    <row r="76" spans="1:2" x14ac:dyDescent="0.2">
      <c r="A76" s="15">
        <f>G1</f>
        <v>0</v>
      </c>
      <c r="B76" s="16">
        <f>G42</f>
        <v>0</v>
      </c>
    </row>
  </sheetData>
  <conditionalFormatting sqref="C36:G41 C17:C35 D2:G35">
    <cfRule type="dataBar" priority="6">
      <dataBar>
        <cfvo type="min"/>
        <cfvo type="max"/>
        <color rgb="FFFFB628"/>
      </dataBar>
    </cfRule>
  </conditionalFormatting>
  <conditionalFormatting sqref="J2:J41">
    <cfRule type="dataBar" priority="5">
      <dataBar>
        <cfvo type="min"/>
        <cfvo type="max"/>
        <color rgb="FFFF555A"/>
      </dataBar>
    </cfRule>
  </conditionalFormatting>
  <conditionalFormatting sqref="K2:AI41">
    <cfRule type="dataBar" priority="4">
      <dataBar>
        <cfvo type="min"/>
        <cfvo type="max"/>
        <color rgb="FFFF555A"/>
      </dataBar>
    </cfRule>
  </conditionalFormatting>
  <conditionalFormatting sqref="H2:H41">
    <cfRule type="dataBar" priority="3">
      <dataBar>
        <cfvo type="min"/>
        <cfvo type="max"/>
        <color rgb="FFFFB628"/>
      </dataBar>
    </cfRule>
  </conditionalFormatting>
  <conditionalFormatting sqref="C4:C16">
    <cfRule type="dataBar" priority="2">
      <dataBar>
        <cfvo type="min"/>
        <cfvo type="max"/>
        <color rgb="FFFFB628"/>
      </dataBar>
    </cfRule>
  </conditionalFormatting>
  <conditionalFormatting sqref="C2:C3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600-000000000000}">
      <formula1>Utgiftskategorier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9.9978637043366805E-2"/>
  </sheetPr>
  <dimension ref="A1:AI76"/>
  <sheetViews>
    <sheetView workbookViewId="0">
      <selection activeCell="I2" sqref="I2"/>
    </sheetView>
  </sheetViews>
  <sheetFormatPr defaultColWidth="9.140625" defaultRowHeight="12" x14ac:dyDescent="0.2"/>
  <cols>
    <col min="1" max="1" width="10.42578125" style="5" bestFit="1" customWidth="1"/>
    <col min="2" max="2" width="22.425781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>
        <v>43543</v>
      </c>
      <c r="B2" s="85" t="s">
        <v>87</v>
      </c>
      <c r="C2" s="3"/>
      <c r="D2" s="3">
        <v>-1109</v>
      </c>
      <c r="E2" s="3"/>
      <c r="F2" s="3"/>
      <c r="G2" s="3"/>
      <c r="H2" s="8">
        <f t="shared" ref="H2:H41" si="0">SUM(C2:G2)</f>
        <v>-1109</v>
      </c>
      <c r="I2" s="2" t="s">
        <v>31</v>
      </c>
      <c r="J2" s="3">
        <f>IF($I2=Översikt!B$11,$H2,0)</f>
        <v>0</v>
      </c>
      <c r="K2" s="3">
        <f>IF($I2=Översikt!B$12,$H2,0)</f>
        <v>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-1109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>
        <v>43544</v>
      </c>
      <c r="B3" s="85" t="s">
        <v>85</v>
      </c>
      <c r="C3" s="3"/>
      <c r="D3" s="3">
        <v>-501.29</v>
      </c>
      <c r="E3" s="3"/>
      <c r="F3" s="3"/>
      <c r="G3" s="3"/>
      <c r="H3" s="8">
        <f t="shared" si="0"/>
        <v>-501.29</v>
      </c>
      <c r="I3" s="2" t="s">
        <v>43</v>
      </c>
      <c r="J3" s="3">
        <f>IF($I3=Översikt!B$11,$H3,0)</f>
        <v>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-501.29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>
        <v>43552</v>
      </c>
      <c r="B4" s="85" t="s">
        <v>86</v>
      </c>
      <c r="C4" s="3"/>
      <c r="D4" s="3">
        <v>-957.2</v>
      </c>
      <c r="E4" s="3"/>
      <c r="F4" s="3"/>
      <c r="G4" s="3"/>
      <c r="H4" s="8">
        <f t="shared" si="0"/>
        <v>-957.2</v>
      </c>
      <c r="I4" s="2" t="s">
        <v>43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-957.2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/>
      <c r="B5" s="85" t="s">
        <v>88</v>
      </c>
      <c r="C5" s="3"/>
      <c r="D5" s="3">
        <v>-3750</v>
      </c>
      <c r="E5" s="3"/>
      <c r="F5" s="3"/>
      <c r="G5" s="3"/>
      <c r="H5" s="8">
        <f t="shared" si="0"/>
        <v>-3750</v>
      </c>
      <c r="I5" s="2" t="s">
        <v>38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-3750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/>
      <c r="B6" s="85"/>
      <c r="C6" s="3"/>
      <c r="D6" s="3"/>
      <c r="E6" s="3"/>
      <c r="F6" s="3"/>
      <c r="G6" s="3"/>
      <c r="H6" s="8">
        <f t="shared" si="0"/>
        <v>0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85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85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85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85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85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85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85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85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85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85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85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85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85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85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85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85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85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85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85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85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85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85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85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85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85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0</v>
      </c>
      <c r="D42" s="11">
        <f t="shared" ref="D42:H42" si="1">SUM(D2:D41)</f>
        <v>-6317.49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 t="shared" si="1"/>
        <v>-6317.49</v>
      </c>
      <c r="I42" s="10"/>
      <c r="J42" s="11">
        <f>SUM(J2:J41)</f>
        <v>0</v>
      </c>
      <c r="K42" s="11">
        <f t="shared" ref="K42:AI42" si="2">SUM(K2:K41)</f>
        <v>0</v>
      </c>
      <c r="L42" s="11">
        <f t="shared" si="2"/>
        <v>0</v>
      </c>
      <c r="M42" s="11">
        <f t="shared" si="2"/>
        <v>0</v>
      </c>
      <c r="N42" s="11">
        <f t="shared" si="2"/>
        <v>-1109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-3750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-1458.49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0</v>
      </c>
    </row>
    <row r="45" spans="1:35" x14ac:dyDescent="0.2">
      <c r="A45" s="15" t="str">
        <f>K1</f>
        <v>3111-Drevprov Intäkter</v>
      </c>
      <c r="B45" s="16">
        <f>K42</f>
        <v>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-1109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-3750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-1458.49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2" x14ac:dyDescent="0.2">
      <c r="A65" s="15" t="str">
        <f>AE1</f>
        <v>4150 MLS Prov</v>
      </c>
      <c r="B65" s="16">
        <f>AE42</f>
        <v>0</v>
      </c>
    </row>
    <row r="66" spans="1:2" x14ac:dyDescent="0.2">
      <c r="A66" s="15" t="str">
        <f>AF1</f>
        <v>RM intäkter</v>
      </c>
      <c r="B66" s="16">
        <f>AF42</f>
        <v>0</v>
      </c>
    </row>
    <row r="67" spans="1:2" x14ac:dyDescent="0.2">
      <c r="A67" s="15" t="str">
        <f>AG1</f>
        <v>RM utgifter</v>
      </c>
      <c r="B67" s="16">
        <f>AG42</f>
        <v>0</v>
      </c>
    </row>
    <row r="68" spans="1:2" x14ac:dyDescent="0.2">
      <c r="A68" s="15" t="str">
        <f>AH1</f>
        <v>t</v>
      </c>
      <c r="B68" s="16">
        <f>AH42</f>
        <v>0</v>
      </c>
    </row>
    <row r="69" spans="1:2" x14ac:dyDescent="0.2">
      <c r="A69" s="15" t="str">
        <f>AI1</f>
        <v>u</v>
      </c>
      <c r="B69" s="16">
        <f>AI42</f>
        <v>0</v>
      </c>
    </row>
    <row r="71" spans="1:2" x14ac:dyDescent="0.2">
      <c r="A71" s="15" t="s">
        <v>26</v>
      </c>
      <c r="B71" s="15"/>
    </row>
    <row r="72" spans="1:2" x14ac:dyDescent="0.2">
      <c r="A72" s="15" t="str">
        <f>C1</f>
        <v>Debet</v>
      </c>
      <c r="B72" s="16">
        <f>C42</f>
        <v>0</v>
      </c>
    </row>
    <row r="73" spans="1:2" x14ac:dyDescent="0.2">
      <c r="A73" s="15" t="str">
        <f>D1</f>
        <v>Kredit</v>
      </c>
      <c r="B73" s="16">
        <f>D42</f>
        <v>-6317.49</v>
      </c>
    </row>
    <row r="74" spans="1:2" x14ac:dyDescent="0.2">
      <c r="A74" s="15">
        <f>E1</f>
        <v>0</v>
      </c>
      <c r="B74" s="16">
        <f>E42</f>
        <v>0</v>
      </c>
    </row>
    <row r="75" spans="1:2" x14ac:dyDescent="0.2">
      <c r="A75" s="15">
        <f>F1</f>
        <v>0</v>
      </c>
      <c r="B75" s="16">
        <f>F42</f>
        <v>0</v>
      </c>
    </row>
    <row r="76" spans="1:2" x14ac:dyDescent="0.2">
      <c r="A76" s="15">
        <f>G1</f>
        <v>0</v>
      </c>
      <c r="B76" s="16">
        <f>G42</f>
        <v>0</v>
      </c>
    </row>
  </sheetData>
  <conditionalFormatting sqref="C10:G41 E2:G9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9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700-000000000000}">
      <formula1>Utgiftskategorier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79998168889431442"/>
  </sheetPr>
  <dimension ref="A1:AI76"/>
  <sheetViews>
    <sheetView workbookViewId="0">
      <selection activeCell="H18" sqref="H18"/>
    </sheetView>
  </sheetViews>
  <sheetFormatPr defaultColWidth="9.140625" defaultRowHeight="12" x14ac:dyDescent="0.2"/>
  <cols>
    <col min="1" max="1" width="10.42578125" style="5" bestFit="1" customWidth="1"/>
    <col min="2" max="2" width="28.57031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>
        <v>43571</v>
      </c>
      <c r="B2" s="85" t="s">
        <v>89</v>
      </c>
      <c r="C2" s="3">
        <v>300</v>
      </c>
      <c r="D2" s="3"/>
      <c r="E2" s="3"/>
      <c r="F2" s="3"/>
      <c r="G2" s="3"/>
      <c r="H2" s="8">
        <f t="shared" ref="H2:H41" si="0">SUM(C2:G2)</f>
        <v>300</v>
      </c>
      <c r="I2" s="2" t="s">
        <v>32</v>
      </c>
      <c r="J2" s="3">
        <f>IF($I2=Översikt!B$11,$H2,0)</f>
        <v>0</v>
      </c>
      <c r="K2" s="3">
        <f>IF($I2=Översikt!B$12,$H2,0)</f>
        <v>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300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>
        <v>43573</v>
      </c>
      <c r="B3" s="85" t="s">
        <v>90</v>
      </c>
      <c r="C3" s="3">
        <v>200</v>
      </c>
      <c r="D3" s="3"/>
      <c r="E3" s="3"/>
      <c r="F3" s="3"/>
      <c r="G3" s="3"/>
      <c r="H3" s="8">
        <f t="shared" si="0"/>
        <v>200</v>
      </c>
      <c r="I3" s="2" t="s">
        <v>32</v>
      </c>
      <c r="J3" s="3">
        <f>IF($I3=Översikt!B$11,$H3,0)</f>
        <v>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200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>
        <v>43579</v>
      </c>
      <c r="B4" s="85" t="s">
        <v>91</v>
      </c>
      <c r="C4" s="3">
        <v>300</v>
      </c>
      <c r="D4" s="3"/>
      <c r="E4" s="3"/>
      <c r="F4" s="3"/>
      <c r="G4" s="3"/>
      <c r="H4" s="8">
        <f t="shared" si="0"/>
        <v>300</v>
      </c>
      <c r="I4" s="2" t="s">
        <v>32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300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/>
      <c r="B5" s="85" t="s">
        <v>92</v>
      </c>
      <c r="C5" s="3">
        <v>300</v>
      </c>
      <c r="D5" s="3"/>
      <c r="E5" s="3"/>
      <c r="F5" s="3"/>
      <c r="G5" s="3"/>
      <c r="H5" s="8">
        <f t="shared" si="0"/>
        <v>300</v>
      </c>
      <c r="I5" s="2" t="s">
        <v>32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300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>
        <v>43578</v>
      </c>
      <c r="B6" s="85" t="s">
        <v>93</v>
      </c>
      <c r="C6" s="3">
        <v>200</v>
      </c>
      <c r="D6" s="3"/>
      <c r="E6" s="3"/>
      <c r="F6" s="3"/>
      <c r="G6" s="3"/>
      <c r="H6" s="8">
        <f t="shared" si="0"/>
        <v>200</v>
      </c>
      <c r="I6" s="2" t="s">
        <v>32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200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85" t="s">
        <v>94</v>
      </c>
      <c r="C7" s="3">
        <v>300</v>
      </c>
      <c r="D7" s="3"/>
      <c r="E7" s="3"/>
      <c r="F7" s="3"/>
      <c r="G7" s="3"/>
      <c r="H7" s="8">
        <f t="shared" si="0"/>
        <v>300</v>
      </c>
      <c r="I7" s="2" t="s">
        <v>32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300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>
        <v>43581</v>
      </c>
      <c r="B8" s="85" t="s">
        <v>95</v>
      </c>
      <c r="C8" s="3">
        <v>300</v>
      </c>
      <c r="D8" s="3"/>
      <c r="E8" s="3"/>
      <c r="F8" s="3"/>
      <c r="G8" s="3"/>
      <c r="H8" s="8">
        <f t="shared" si="0"/>
        <v>300</v>
      </c>
      <c r="I8" s="2" t="s">
        <v>32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300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85" t="s">
        <v>96</v>
      </c>
      <c r="C9" s="3">
        <v>300</v>
      </c>
      <c r="D9" s="3"/>
      <c r="E9" s="3"/>
      <c r="F9" s="3"/>
      <c r="G9" s="3"/>
      <c r="H9" s="8">
        <f t="shared" si="0"/>
        <v>300</v>
      </c>
      <c r="I9" s="2" t="s">
        <v>32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300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85" t="s">
        <v>97</v>
      </c>
      <c r="C10" s="3">
        <v>300</v>
      </c>
      <c r="D10" s="3"/>
      <c r="E10" s="3"/>
      <c r="F10" s="3"/>
      <c r="G10" s="3"/>
      <c r="H10" s="8">
        <f t="shared" si="0"/>
        <v>300</v>
      </c>
      <c r="I10" s="2" t="s">
        <v>32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300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85" t="s">
        <v>98</v>
      </c>
      <c r="C11" s="3">
        <v>300</v>
      </c>
      <c r="D11" s="3"/>
      <c r="E11" s="3"/>
      <c r="F11" s="3"/>
      <c r="G11" s="3"/>
      <c r="H11" s="8">
        <f t="shared" si="0"/>
        <v>300</v>
      </c>
      <c r="I11" s="2" t="s">
        <v>32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300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>
        <v>43584</v>
      </c>
      <c r="B12" s="85" t="s">
        <v>99</v>
      </c>
      <c r="C12" s="3">
        <v>300</v>
      </c>
      <c r="D12" s="3"/>
      <c r="E12" s="3"/>
      <c r="F12" s="3"/>
      <c r="G12" s="3"/>
      <c r="H12" s="8">
        <f t="shared" si="0"/>
        <v>300</v>
      </c>
      <c r="I12" s="2" t="s">
        <v>32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300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85" t="s">
        <v>100</v>
      </c>
      <c r="C13" s="3">
        <v>300</v>
      </c>
      <c r="D13" s="3"/>
      <c r="E13" s="3"/>
      <c r="F13" s="3"/>
      <c r="G13" s="3"/>
      <c r="H13" s="8">
        <f t="shared" si="0"/>
        <v>300</v>
      </c>
      <c r="I13" s="2" t="s">
        <v>32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300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85" t="s">
        <v>101</v>
      </c>
      <c r="C14" s="3">
        <v>300</v>
      </c>
      <c r="D14" s="3"/>
      <c r="E14" s="3"/>
      <c r="F14" s="3"/>
      <c r="G14" s="3"/>
      <c r="H14" s="8">
        <f t="shared" si="0"/>
        <v>300</v>
      </c>
      <c r="I14" s="2" t="s">
        <v>32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300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85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85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85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85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85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85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85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85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85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85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85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85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85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85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85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85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85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3700</v>
      </c>
      <c r="D42" s="11">
        <f t="shared" ref="D42:H42" si="1">SUM(D2:D41)</f>
        <v>0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 t="shared" si="1"/>
        <v>3700</v>
      </c>
      <c r="I42" s="10"/>
      <c r="J42" s="11">
        <f>SUM(J2:J41)</f>
        <v>0</v>
      </c>
      <c r="K42" s="11">
        <f t="shared" ref="K42:AI42" si="2">SUM(K2:K41)</f>
        <v>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3700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0</v>
      </c>
    </row>
    <row r="45" spans="1:35" x14ac:dyDescent="0.2">
      <c r="A45" s="15" t="str">
        <f>K1</f>
        <v>3111-Drevprov Intäkter</v>
      </c>
      <c r="B45" s="16">
        <f>K42</f>
        <v>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3700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2" x14ac:dyDescent="0.2">
      <c r="A65" s="15" t="str">
        <f>AE1</f>
        <v>4150 MLS Prov</v>
      </c>
      <c r="B65" s="16">
        <f>AE42</f>
        <v>0</v>
      </c>
    </row>
    <row r="66" spans="1:2" x14ac:dyDescent="0.2">
      <c r="A66" s="15" t="str">
        <f>AF1</f>
        <v>RM intäkter</v>
      </c>
      <c r="B66" s="16">
        <f>AF42</f>
        <v>0</v>
      </c>
    </row>
    <row r="67" spans="1:2" x14ac:dyDescent="0.2">
      <c r="A67" s="15" t="str">
        <f>AG1</f>
        <v>RM utgifter</v>
      </c>
      <c r="B67" s="16">
        <f>AG42</f>
        <v>0</v>
      </c>
    </row>
    <row r="68" spans="1:2" x14ac:dyDescent="0.2">
      <c r="A68" s="15" t="str">
        <f>AH1</f>
        <v>t</v>
      </c>
      <c r="B68" s="16">
        <f>AH42</f>
        <v>0</v>
      </c>
    </row>
    <row r="69" spans="1:2" x14ac:dyDescent="0.2">
      <c r="A69" s="15" t="str">
        <f>AI1</f>
        <v>u</v>
      </c>
      <c r="B69" s="16">
        <f>AI42</f>
        <v>0</v>
      </c>
    </row>
    <row r="71" spans="1:2" x14ac:dyDescent="0.2">
      <c r="A71" s="15" t="s">
        <v>26</v>
      </c>
      <c r="B71" s="15"/>
    </row>
    <row r="72" spans="1:2" x14ac:dyDescent="0.2">
      <c r="A72" s="15" t="str">
        <f>C1</f>
        <v>Debet</v>
      </c>
      <c r="B72" s="16">
        <f>C42</f>
        <v>3700</v>
      </c>
    </row>
    <row r="73" spans="1:2" x14ac:dyDescent="0.2">
      <c r="A73" s="15" t="str">
        <f>D1</f>
        <v>Kredit</v>
      </c>
      <c r="B73" s="16">
        <f>D42</f>
        <v>0</v>
      </c>
    </row>
    <row r="74" spans="1:2" x14ac:dyDescent="0.2">
      <c r="A74" s="15">
        <f>E1</f>
        <v>0</v>
      </c>
      <c r="B74" s="16">
        <f>E42</f>
        <v>0</v>
      </c>
    </row>
    <row r="75" spans="1:2" x14ac:dyDescent="0.2">
      <c r="A75" s="15">
        <f>F1</f>
        <v>0</v>
      </c>
      <c r="B75" s="16">
        <f>F42</f>
        <v>0</v>
      </c>
    </row>
    <row r="76" spans="1:2" x14ac:dyDescent="0.2">
      <c r="A76" s="15">
        <f>G1</f>
        <v>0</v>
      </c>
      <c r="B76" s="16">
        <f>G42</f>
        <v>0</v>
      </c>
    </row>
  </sheetData>
  <conditionalFormatting sqref="C4:G41 E2:G3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3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800-000000000000}">
      <formula1>Utgiftskategorier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18</vt:i4>
      </vt:variant>
      <vt:variant>
        <vt:lpstr>Namngivna områden</vt:lpstr>
      </vt:variant>
      <vt:variant>
        <vt:i4>2</vt:i4>
      </vt:variant>
    </vt:vector>
  </HeadingPairs>
  <TitlesOfParts>
    <vt:vector size="20" baseType="lpstr">
      <vt:lpstr>Budget 2019</vt:lpstr>
      <vt:lpstr>Resltat &amp; Balansräkinng</vt:lpstr>
      <vt:lpstr>Jaktprov</vt:lpstr>
      <vt:lpstr>Utställning</vt:lpstr>
      <vt:lpstr>Översikt</vt:lpstr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December</vt:lpstr>
      <vt:lpstr>Blad1</vt:lpstr>
      <vt:lpstr>Kategorier</vt:lpstr>
      <vt:lpstr>Utgiftskategorier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2008-08-10T16:24:00Z</dcterms:created>
  <dcterms:modified xsi:type="dcterms:W3CDTF">2020-02-13T19:36:45Z</dcterms:modified>
</cp:coreProperties>
</file>