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Resltat &amp; Balansräkinng " sheetId="1" r:id="rId1"/>
    <sheet name="Budget 201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Utgiftskategorier" localSheetId="1">[1]Översikt!$B$11:$B$36</definedName>
    <definedName name="Utgiftskategorier" localSheetId="0">[2]Översikt!$B$11:$B$36</definedName>
    <definedName name="Utgiftskategorier">[3]Översikt!$B$11:$B$36</definedName>
  </definedNames>
  <calcPr calcId="171026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2" i="2"/>
  <c r="J32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2" i="2"/>
  <c r="H6" i="2"/>
  <c r="H17" i="2"/>
  <c r="H32" i="2"/>
  <c r="G32" i="2"/>
  <c r="F32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32" i="2"/>
  <c r="D6" i="2"/>
  <c r="D17" i="2"/>
  <c r="D19" i="2"/>
  <c r="D32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32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E4" i="2"/>
  <c r="E3" i="2"/>
  <c r="G42" i="1"/>
  <c r="G33" i="1"/>
  <c r="G46" i="1"/>
  <c r="G47" i="1"/>
  <c r="G49" i="1"/>
  <c r="G51" i="1"/>
</calcChain>
</file>

<file path=xl/sharedStrings.xml><?xml version="1.0" encoding="utf-8"?>
<sst xmlns="http://schemas.openxmlformats.org/spreadsheetml/2006/main" count="74" uniqueCount="42">
  <si>
    <t xml:space="preserve">Resultat och Balansräkning NNBK </t>
  </si>
  <si>
    <t xml:space="preserve">Resultaträkning </t>
  </si>
  <si>
    <t>4130-Drevprov kostnader</t>
  </si>
  <si>
    <t>3111-Drevprov Intäkter</t>
  </si>
  <si>
    <t>3320-Annons/Sponsring</t>
  </si>
  <si>
    <t>6211-Telefon</t>
  </si>
  <si>
    <t>6250-Porto</t>
  </si>
  <si>
    <t>3110-Utställning Intäkter</t>
  </si>
  <si>
    <t>4110-Utställning kostnader</t>
  </si>
  <si>
    <t>3120-Intäkter Lotteri</t>
  </si>
  <si>
    <t>5800-Resekostnader</t>
  </si>
  <si>
    <t>3900-Medlemsavgifer</t>
  </si>
  <si>
    <t>3540-Försäljning kläder/material</t>
  </si>
  <si>
    <t>4131-Konferans/möte</t>
  </si>
  <si>
    <t>5801-Resekostnader Drevprov</t>
  </si>
  <si>
    <t>5830-Kost &amp; Logi Drevprov</t>
  </si>
  <si>
    <t>5802-Drivmedel Drevprov</t>
  </si>
  <si>
    <t>6570-Bankkostnader</t>
  </si>
  <si>
    <t>4000-Inköp Övrigt</t>
  </si>
  <si>
    <t>8310-Ränteintäckter</t>
  </si>
  <si>
    <t>4040-inköp kläder/material</t>
  </si>
  <si>
    <t>4020- inköp lotteri</t>
  </si>
  <si>
    <t>3130 intäkter HKGF</t>
  </si>
  <si>
    <t>4130 kostnade HKGF</t>
  </si>
  <si>
    <t>4150 MLS Prov</t>
  </si>
  <si>
    <t>RM intäkter</t>
  </si>
  <si>
    <t>RM utgifter</t>
  </si>
  <si>
    <t>tegbidrag</t>
  </si>
  <si>
    <t>Årets Resultat</t>
  </si>
  <si>
    <t>Balansräkning</t>
  </si>
  <si>
    <t>Tillgångar</t>
  </si>
  <si>
    <t>Kassa</t>
  </si>
  <si>
    <t>Sparkonto Bank</t>
  </si>
  <si>
    <t>Summa tillgångar</t>
  </si>
  <si>
    <t>Skulder &amp; eget kapital</t>
  </si>
  <si>
    <t>Balanserat resultat</t>
  </si>
  <si>
    <t>Årets resultat</t>
  </si>
  <si>
    <t>Summa Skulder&amp;Eget kaptal</t>
  </si>
  <si>
    <t>Diff balansomslutning</t>
  </si>
  <si>
    <t>Nedre Norrlands Beagleklubb 2016</t>
  </si>
  <si>
    <t>Resultat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</si>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</sst>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#,##0_ ;[Red]\-#,##0\ "/>
    <numFmt numFmtId="165" formatCode="0_ ;[Red]\-0\ "/>
    <numFmt numFmtId="166" formatCode="0.00_ ;[Red]\-0.00\ "/>
    <numFmt numFmtId="167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8" fontId="0" fillId="0" borderId="0" xfId="0" applyNumberFormat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44" fontId="0" fillId="0" borderId="0" xfId="0" applyNumberFormat="1" applyBorder="1"/>
    <xf numFmtId="0" fontId="3" fillId="0" borderId="0" xfId="0" applyFont="1" applyBorder="1" applyAlignment="1">
      <alignment horizontal="center"/>
    </xf>
    <xf numFmtId="164" fontId="1" fillId="0" borderId="0" xfId="0" applyNumberFormat="1" applyFon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65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166" fontId="0" fillId="2" borderId="2" xfId="0" applyNumberFormat="1" applyFill="1" applyBorder="1"/>
    <xf numFmtId="0" fontId="1" fillId="0" borderId="3" xfId="0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/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166" fontId="1" fillId="0" borderId="3" xfId="0" applyNumberFormat="1" applyFont="1" applyBorder="1"/>
    <xf numFmtId="166" fontId="0" fillId="2" borderId="3" xfId="0" applyNumberFormat="1" applyFill="1" applyBorder="1"/>
    <xf numFmtId="166" fontId="0" fillId="0" borderId="5" xfId="0" applyNumberForma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Fill="1" applyBorder="1"/>
    <xf numFmtId="167" fontId="1" fillId="0" borderId="3" xfId="0" applyNumberFormat="1" applyFont="1" applyBorder="1"/>
    <xf numFmtId="166" fontId="0" fillId="0" borderId="3" xfId="0" applyNumberFormat="1" applyBorder="1"/>
    <xf numFmtId="0" fontId="2" fillId="0" borderId="3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6" xfId="0" applyFont="1" applyFill="1" applyBorder="1"/>
    <xf numFmtId="0" fontId="1" fillId="0" borderId="6" xfId="0" applyFont="1" applyBorder="1"/>
    <xf numFmtId="0" fontId="0" fillId="2" borderId="6" xfId="0" applyFill="1" applyBorder="1"/>
    <xf numFmtId="166" fontId="1" fillId="0" borderId="6" xfId="0" applyNumberFormat="1" applyFont="1" applyBorder="1"/>
    <xf numFmtId="166" fontId="0" fillId="2" borderId="6" xfId="0" applyNumberFormat="1" applyFill="1" applyBorder="1"/>
    <xf numFmtId="44" fontId="0" fillId="0" borderId="7" xfId="0" applyNumberFormat="1" applyBorder="1"/>
    <xf numFmtId="166" fontId="0" fillId="0" borderId="6" xfId="0" applyNumberFormat="1" applyBorder="1"/>
    <xf numFmtId="0" fontId="0" fillId="0" borderId="8" xfId="0" applyBorder="1"/>
    <xf numFmtId="167" fontId="1" fillId="0" borderId="8" xfId="0" applyNumberFormat="1" applyFont="1" applyBorder="1"/>
    <xf numFmtId="166" fontId="0" fillId="2" borderId="8" xfId="0" applyNumberFormat="1" applyFill="1" applyBorder="1"/>
    <xf numFmtId="0" fontId="1" fillId="0" borderId="8" xfId="0" applyFont="1" applyBorder="1"/>
    <xf numFmtId="2" fontId="1" fillId="0" borderId="8" xfId="0" applyNumberFormat="1" applyFont="1" applyBorder="1"/>
    <xf numFmtId="166" fontId="1" fillId="0" borderId="8" xfId="0" applyNumberFormat="1" applyFont="1" applyBorder="1"/>
    <xf numFmtId="166" fontId="0" fillId="0" borderId="8" xfId="0" applyNumberFormat="1" applyBorder="1"/>
    <xf numFmtId="167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Resultat</a:t>
            </a:r>
          </a:p>
        </c:rich>
      </c:tx>
      <c:layout>
        <c:manualLayout>
          <c:xMode val="edge"/>
          <c:yMode val="edge"/>
          <c:x val="0.38603845884249627"/>
          <c:y val="4.3572984749455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('Budget 2017'!$C$32,'Budget 2017'!$E$32,'Budget 2017'!$G$32,'Budget 2017'!$I$32,'Budget 2017'!$K$32)</c:f>
              <c:numCache>
                <c:formatCode>General</c:formatCode>
                <c:ptCount val="5"/>
                <c:pt idx="0" formatCode="#,##0.00_ ;[Red]\-#,##0.00\ ">
                  <c:v>-12028.25</c:v>
                </c:pt>
                <c:pt idx="1">
                  <c:v>4516.3499999999985</c:v>
                </c:pt>
                <c:pt idx="2" formatCode="0.00">
                  <c:v>1528.5999999999985</c:v>
                </c:pt>
                <c:pt idx="3" formatCode="0.00_ ;[Red]\-0.00\ ">
                  <c:v>-3904.0499999999993</c:v>
                </c:pt>
                <c:pt idx="4" formatCode="#,##0.00_ ;[Red]\-#,##0.00\ ">
                  <c:v>3087.0999999999985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DD-4D3E-AE71-EDEB7AEE5D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071488"/>
        <c:axId val="138993664"/>
      </c:lineChart>
      <c:catAx>
        <c:axId val="139071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8993664"/>
        <c:crosses val="autoZero"/>
        <c:auto val="1"/>
        <c:lblAlgn val="ctr"/>
        <c:lblOffset val="100"/>
        <c:noMultiLvlLbl val="0"/>
      </c:catAx>
      <c:valAx>
        <c:axId val="1389936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crossAx val="13907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33</xdr:row>
      <xdr:rowOff>76200</xdr:rowOff>
    </xdr:from>
    <xdr:to>
      <xdr:col>8</xdr:col>
      <xdr:colOff>266700</xdr:colOff>
      <xdr:row>48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berg/Downloads/Nya%20Kassaboken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s\Mina%20dokument\Jakt\Beagleklubben\Kassabok\Nya%20Kassaboke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2"/>
      <sheetName val="Resltat &amp; Balansräkinng 2012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Blad1"/>
    </sheetNames>
    <sheetDataSet>
      <sheetData sheetId="0" refreshError="1"/>
      <sheetData sheetId="1" refreshError="1"/>
      <sheetData sheetId="2">
        <row r="11">
          <cell r="B11" t="str">
            <v>4130-Drevprov kostnader</v>
          </cell>
          <cell r="O11">
            <v>-150</v>
          </cell>
        </row>
        <row r="12">
          <cell r="B12" t="str">
            <v>3111-Drevprov Intäkter</v>
          </cell>
          <cell r="O12">
            <v>4950</v>
          </cell>
        </row>
        <row r="13">
          <cell r="B13" t="str">
            <v>3320-Annons/Sponsring</v>
          </cell>
          <cell r="O13">
            <v>0</v>
          </cell>
        </row>
        <row r="14">
          <cell r="B14" t="str">
            <v>6211-Telefon</v>
          </cell>
          <cell r="O14">
            <v>0</v>
          </cell>
        </row>
        <row r="15">
          <cell r="B15" t="str">
            <v>6250-Porto</v>
          </cell>
          <cell r="O15">
            <v>-706</v>
          </cell>
        </row>
        <row r="16">
          <cell r="B16" t="str">
            <v>3110-Utställning Intäkter</v>
          </cell>
          <cell r="O16">
            <v>6100</v>
          </cell>
        </row>
        <row r="17">
          <cell r="B17" t="str">
            <v>4110-Utställning kostnader</v>
          </cell>
          <cell r="O17">
            <v>-2765</v>
          </cell>
        </row>
        <row r="18">
          <cell r="B18" t="str">
            <v>3120-Intäkter Lotteri</v>
          </cell>
          <cell r="O18">
            <v>0</v>
          </cell>
        </row>
        <row r="19">
          <cell r="B19" t="str">
            <v>5800-Resekostnader</v>
          </cell>
          <cell r="O19">
            <v>-2738</v>
          </cell>
        </row>
        <row r="20">
          <cell r="B20" t="str">
            <v>3900-Medlemsavgifer</v>
          </cell>
          <cell r="O20">
            <v>2235</v>
          </cell>
        </row>
        <row r="21">
          <cell r="B21" t="str">
            <v>3540-Försäljning kläder/material</v>
          </cell>
          <cell r="O21">
            <v>0</v>
          </cell>
        </row>
        <row r="22">
          <cell r="B22" t="str">
            <v>4131-Konferans/möte</v>
          </cell>
          <cell r="O22">
            <v>-4594</v>
          </cell>
        </row>
        <row r="23">
          <cell r="B23" t="str">
            <v>5801-Resekostnader Drevprov</v>
          </cell>
          <cell r="O23">
            <v>0</v>
          </cell>
        </row>
        <row r="24">
          <cell r="B24" t="str">
            <v>5830-Kost &amp; Logi Drevprov</v>
          </cell>
          <cell r="O24">
            <v>-6290</v>
          </cell>
        </row>
        <row r="25">
          <cell r="B25" t="str">
            <v>5802-Drivmedel Drevprov</v>
          </cell>
          <cell r="O25">
            <v>-462</v>
          </cell>
        </row>
        <row r="26">
          <cell r="B26" t="str">
            <v>6570-Bankkostnader</v>
          </cell>
          <cell r="O26">
            <v>-604.5</v>
          </cell>
        </row>
        <row r="27">
          <cell r="B27" t="str">
            <v>4000-Inköp Övrigt</v>
          </cell>
          <cell r="O27">
            <v>-3666.75</v>
          </cell>
        </row>
        <row r="28">
          <cell r="B28" t="str">
            <v>4040-inköp kläder/material</v>
          </cell>
          <cell r="O28">
            <v>-2363</v>
          </cell>
        </row>
        <row r="29">
          <cell r="B29" t="str">
            <v>4020- inköp lotteri</v>
          </cell>
          <cell r="O29">
            <v>0</v>
          </cell>
        </row>
        <row r="30">
          <cell r="B30" t="str">
            <v>3130 intäkter HKGF</v>
          </cell>
          <cell r="O30">
            <v>5440</v>
          </cell>
        </row>
        <row r="31">
          <cell r="B31" t="str">
            <v>4130 kostnade HKGF</v>
          </cell>
          <cell r="O31">
            <v>-6414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Resltat &amp; Balansräkinng 2011"/>
    </sheetNames>
    <sheetDataSet>
      <sheetData sheetId="0">
        <row r="11">
          <cell r="B11" t="str">
            <v>4130-Drevprov kostnader</v>
          </cell>
        </row>
        <row r="12">
          <cell r="B12" t="str">
            <v>3111-Drevprov Intäkter</v>
          </cell>
        </row>
        <row r="13">
          <cell r="B13" t="str">
            <v>3320-Annons/Sponsring</v>
          </cell>
        </row>
        <row r="14">
          <cell r="B14" t="str">
            <v>6211-Telefon</v>
          </cell>
        </row>
        <row r="15">
          <cell r="B15" t="str">
            <v>6250-Porto</v>
          </cell>
        </row>
        <row r="16">
          <cell r="B16" t="str">
            <v>3110-Utställning Intäkter</v>
          </cell>
        </row>
        <row r="17">
          <cell r="B17" t="str">
            <v>4110-Utställning kostnader</v>
          </cell>
        </row>
        <row r="18">
          <cell r="B18" t="str">
            <v>3120-Intäkter Lotteri</v>
          </cell>
        </row>
        <row r="19">
          <cell r="B19" t="str">
            <v>5800-Resekostnader</v>
          </cell>
        </row>
        <row r="20">
          <cell r="B20" t="str">
            <v>3900-Medlemsavgifer</v>
          </cell>
        </row>
        <row r="21">
          <cell r="B21" t="str">
            <v>3540-Försäljning kläder/material</v>
          </cell>
        </row>
        <row r="22">
          <cell r="B22" t="str">
            <v>4131-Konferans/möte</v>
          </cell>
        </row>
        <row r="23">
          <cell r="B23" t="str">
            <v>5801-Resekostnader Drevprov</v>
          </cell>
        </row>
        <row r="24">
          <cell r="B24" t="str">
            <v>5830-Kost &amp; Logi Drevprov</v>
          </cell>
        </row>
        <row r="25">
          <cell r="B25" t="str">
            <v>5802-Drivmedel Drevprov</v>
          </cell>
        </row>
        <row r="26">
          <cell r="B26" t="str">
            <v>6570-Bankkostnader</v>
          </cell>
        </row>
        <row r="27">
          <cell r="B27" t="str">
            <v>4000-Inköp Övrigt</v>
          </cell>
        </row>
        <row r="28">
          <cell r="B28" t="str">
            <v>Ränteintäckter</v>
          </cell>
        </row>
        <row r="29">
          <cell r="B29" t="str">
            <v>n</v>
          </cell>
        </row>
        <row r="30">
          <cell r="B30" t="str">
            <v>o</v>
          </cell>
        </row>
        <row r="31">
          <cell r="B31" t="str">
            <v>p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5"/>
      <sheetName val="Budget 2017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E6">
            <v>-1700</v>
          </cell>
        </row>
        <row r="7">
          <cell r="E7">
            <v>12800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-735</v>
          </cell>
        </row>
        <row r="11">
          <cell r="E11">
            <v>7200</v>
          </cell>
        </row>
        <row r="12">
          <cell r="E12">
            <v>-3896</v>
          </cell>
        </row>
        <row r="13">
          <cell r="E13">
            <v>3430.45</v>
          </cell>
        </row>
        <row r="14">
          <cell r="E14">
            <v>-2634</v>
          </cell>
        </row>
        <row r="15">
          <cell r="E15">
            <v>2350</v>
          </cell>
        </row>
        <row r="16">
          <cell r="E16">
            <v>0</v>
          </cell>
        </row>
        <row r="17">
          <cell r="E17">
            <v>-4691</v>
          </cell>
        </row>
        <row r="18">
          <cell r="E18">
            <v>-2632</v>
          </cell>
        </row>
        <row r="19">
          <cell r="E19">
            <v>-850</v>
          </cell>
        </row>
        <row r="20">
          <cell r="E20">
            <v>0</v>
          </cell>
        </row>
        <row r="21">
          <cell r="E21">
            <v>-854.5</v>
          </cell>
        </row>
        <row r="22">
          <cell r="E22">
            <v>-5878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-3836</v>
          </cell>
        </row>
        <row r="27">
          <cell r="E27">
            <v>-1978</v>
          </cell>
        </row>
      </sheetData>
      <sheetData sheetId="1">
        <row r="32">
          <cell r="C32">
            <v>-12028.25</v>
          </cell>
        </row>
      </sheetData>
      <sheetData sheetId="2"/>
      <sheetData sheetId="3"/>
      <sheetData sheetId="4"/>
      <sheetData sheetId="5">
        <row r="11">
          <cell r="B11" t="str">
            <v>4130-Drevprov kostnader</v>
          </cell>
        </row>
        <row r="12">
          <cell r="B12" t="str">
            <v>3111-Drevprov Intäkter</v>
          </cell>
        </row>
        <row r="13">
          <cell r="B13" t="str">
            <v>3320-Annons/Sponsring</v>
          </cell>
        </row>
        <row r="14">
          <cell r="B14" t="str">
            <v>6211-Telefon</v>
          </cell>
        </row>
        <row r="15">
          <cell r="B15" t="str">
            <v>6250-Porto</v>
          </cell>
        </row>
        <row r="16">
          <cell r="B16" t="str">
            <v>3110-Utställning Intäkter</v>
          </cell>
        </row>
        <row r="17">
          <cell r="B17" t="str">
            <v>4110-Utställning kostnader</v>
          </cell>
        </row>
        <row r="18">
          <cell r="B18" t="str">
            <v>3120-Intäkter Lotteri</v>
          </cell>
        </row>
        <row r="19">
          <cell r="B19" t="str">
            <v>5800-Resekostnader</v>
          </cell>
        </row>
        <row r="20">
          <cell r="B20" t="str">
            <v>3900-Medlemsavgifer</v>
          </cell>
        </row>
        <row r="21">
          <cell r="B21" t="str">
            <v>3540-Försäljning kläder/material</v>
          </cell>
        </row>
        <row r="22">
          <cell r="B22" t="str">
            <v>4131-Konferans/möte</v>
          </cell>
        </row>
        <row r="23">
          <cell r="B23" t="str">
            <v>5801-Resekostnader Drevprov</v>
          </cell>
        </row>
        <row r="24">
          <cell r="B24" t="str">
            <v>5830-Kost &amp; Logi Drevprov</v>
          </cell>
        </row>
        <row r="25">
          <cell r="B25" t="str">
            <v>5802-Drivmedel Drevprov</v>
          </cell>
        </row>
        <row r="26">
          <cell r="B26" t="str">
            <v>6570-Bankkostnader</v>
          </cell>
        </row>
        <row r="27">
          <cell r="B27" t="str">
            <v>4000-Inköp Övrigt</v>
          </cell>
        </row>
        <row r="28">
          <cell r="B28" t="str">
            <v>4040-inköp kläder/material</v>
          </cell>
        </row>
        <row r="29">
          <cell r="B29" t="str">
            <v>4020- inköp lotteri</v>
          </cell>
        </row>
        <row r="30">
          <cell r="B30" t="str">
            <v>3130 intäkter HKGF</v>
          </cell>
        </row>
        <row r="31">
          <cell r="B31" t="str">
            <v>4130 kostnade HKGF</v>
          </cell>
        </row>
        <row r="32">
          <cell r="B32" t="str">
            <v>4150 MLS Prov</v>
          </cell>
        </row>
        <row r="33">
          <cell r="B33" t="str">
            <v>RM intäkter</v>
          </cell>
        </row>
        <row r="34">
          <cell r="B34" t="str">
            <v>RM utgifter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3"/>
      <sheetName val="Jaktprov"/>
      <sheetName val="Utställning"/>
      <sheetName val="Resltat &amp; Balansräkinng 2013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3">
          <cell r="E3" t="str">
            <v xml:space="preserve">Resultat </v>
          </cell>
        </row>
        <row r="4">
          <cell r="E4">
            <v>2013</v>
          </cell>
        </row>
        <row r="6">
          <cell r="E6">
            <v>-600</v>
          </cell>
        </row>
        <row r="7">
          <cell r="E7">
            <v>16450</v>
          </cell>
        </row>
        <row r="8">
          <cell r="E8">
            <v>1500</v>
          </cell>
        </row>
        <row r="9">
          <cell r="E9">
            <v>0</v>
          </cell>
        </row>
        <row r="10">
          <cell r="E10">
            <v>-720</v>
          </cell>
        </row>
        <row r="11">
          <cell r="E11">
            <v>2800</v>
          </cell>
        </row>
        <row r="12">
          <cell r="E12">
            <v>-1938</v>
          </cell>
        </row>
        <row r="13">
          <cell r="E13">
            <v>1800</v>
          </cell>
        </row>
        <row r="14">
          <cell r="E14">
            <v>0</v>
          </cell>
        </row>
        <row r="15">
          <cell r="E15">
            <v>1785</v>
          </cell>
        </row>
        <row r="16">
          <cell r="E16">
            <v>0</v>
          </cell>
        </row>
        <row r="17">
          <cell r="E17">
            <v>-1892.9</v>
          </cell>
        </row>
        <row r="18">
          <cell r="E18">
            <v>-2279</v>
          </cell>
        </row>
        <row r="19">
          <cell r="E19">
            <v>-9400</v>
          </cell>
        </row>
        <row r="20">
          <cell r="E20">
            <v>0</v>
          </cell>
        </row>
        <row r="21">
          <cell r="E21">
            <v>-856</v>
          </cell>
        </row>
        <row r="22">
          <cell r="E22">
            <v>-1605.75</v>
          </cell>
        </row>
        <row r="23">
          <cell r="E23">
            <v>0</v>
          </cell>
        </row>
        <row r="24">
          <cell r="E24">
            <v>-105</v>
          </cell>
        </row>
        <row r="25">
          <cell r="E25">
            <v>6750</v>
          </cell>
        </row>
        <row r="26">
          <cell r="E26">
            <v>-7172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4"/>
      <sheetName val="Jaktprov "/>
      <sheetName val="Blad2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C6">
            <v>-1000</v>
          </cell>
          <cell r="D6">
            <v>-1900</v>
          </cell>
        </row>
        <row r="7">
          <cell r="C7">
            <v>12150</v>
          </cell>
          <cell r="D7">
            <v>6750</v>
          </cell>
        </row>
        <row r="8">
          <cell r="C8">
            <v>0</v>
          </cell>
          <cell r="D8">
            <v>1500</v>
          </cell>
        </row>
        <row r="9">
          <cell r="C9">
            <v>0</v>
          </cell>
          <cell r="D9">
            <v>0</v>
          </cell>
        </row>
        <row r="10">
          <cell r="C10">
            <v>-1470</v>
          </cell>
          <cell r="D10">
            <v>-500</v>
          </cell>
        </row>
        <row r="11">
          <cell r="C11">
            <v>6200</v>
          </cell>
          <cell r="D11">
            <v>6000</v>
          </cell>
        </row>
        <row r="12">
          <cell r="C12">
            <v>-1971</v>
          </cell>
          <cell r="D12">
            <v>-3500</v>
          </cell>
        </row>
        <row r="13">
          <cell r="C13">
            <v>5614</v>
          </cell>
          <cell r="D13">
            <v>0</v>
          </cell>
        </row>
        <row r="14">
          <cell r="C14">
            <v>0</v>
          </cell>
          <cell r="D14">
            <v>-1500</v>
          </cell>
        </row>
        <row r="15">
          <cell r="C15">
            <v>2460</v>
          </cell>
          <cell r="D15">
            <v>2235</v>
          </cell>
        </row>
        <row r="16">
          <cell r="C16">
            <v>0</v>
          </cell>
          <cell r="D16">
            <v>0</v>
          </cell>
        </row>
        <row r="17">
          <cell r="C17">
            <v>-3837.65</v>
          </cell>
          <cell r="D17">
            <v>-3500</v>
          </cell>
        </row>
        <row r="18">
          <cell r="C18">
            <v>-3724</v>
          </cell>
          <cell r="D18">
            <v>-3100</v>
          </cell>
        </row>
        <row r="19">
          <cell r="C19">
            <v>-900</v>
          </cell>
          <cell r="D19">
            <v>-2500</v>
          </cell>
        </row>
        <row r="20">
          <cell r="C20">
            <v>0</v>
          </cell>
          <cell r="D20">
            <v>0</v>
          </cell>
        </row>
        <row r="21">
          <cell r="C21">
            <v>-707.5</v>
          </cell>
          <cell r="D21">
            <v>-850</v>
          </cell>
        </row>
        <row r="22">
          <cell r="C22">
            <v>-1336.25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-96</v>
          </cell>
          <cell r="D24">
            <v>0</v>
          </cell>
        </row>
        <row r="25">
          <cell r="C25">
            <v>0</v>
          </cell>
          <cell r="D25">
            <v>5000</v>
          </cell>
        </row>
        <row r="26">
          <cell r="C26">
            <v>-7810</v>
          </cell>
          <cell r="D26">
            <v>-6000</v>
          </cell>
        </row>
        <row r="27">
          <cell r="C27">
            <v>-2043</v>
          </cell>
          <cell r="D27">
            <v>0</v>
          </cell>
        </row>
        <row r="28">
          <cell r="C28">
            <v>1528.5999999999985</v>
          </cell>
          <cell r="D28">
            <v>-1865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5"/>
      <sheetName val="Budget 2016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O11">
            <v>-1562</v>
          </cell>
        </row>
        <row r="12">
          <cell r="O12">
            <v>10350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-1246</v>
          </cell>
        </row>
        <row r="16">
          <cell r="O16">
            <v>1200</v>
          </cell>
        </row>
        <row r="17">
          <cell r="O17">
            <v>-1703</v>
          </cell>
        </row>
        <row r="18">
          <cell r="O18">
            <v>280</v>
          </cell>
        </row>
        <row r="19">
          <cell r="O19">
            <v>-1554</v>
          </cell>
        </row>
        <row r="20">
          <cell r="O20">
            <v>2755</v>
          </cell>
        </row>
        <row r="21">
          <cell r="O21">
            <v>0</v>
          </cell>
        </row>
        <row r="22">
          <cell r="O22">
            <v>-13617.9</v>
          </cell>
        </row>
        <row r="23">
          <cell r="O23">
            <v>-1500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-904.5</v>
          </cell>
        </row>
        <row r="27">
          <cell r="O27">
            <v>-2370.5</v>
          </cell>
        </row>
        <row r="28">
          <cell r="O28">
            <v>-259</v>
          </cell>
        </row>
        <row r="29">
          <cell r="O29">
            <v>0</v>
          </cell>
        </row>
        <row r="30">
          <cell r="O30">
            <v>2660</v>
          </cell>
        </row>
        <row r="31">
          <cell r="O31">
            <v>-1781</v>
          </cell>
        </row>
        <row r="32">
          <cell r="O32">
            <v>0</v>
          </cell>
        </row>
        <row r="33">
          <cell r="O33">
            <v>42950</v>
          </cell>
        </row>
        <row r="34">
          <cell r="O34">
            <v>-35610</v>
          </cell>
        </row>
        <row r="35">
          <cell r="O35">
            <v>5000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opLeftCell="A4" workbookViewId="0">
      <selection activeCell="G29" sqref="G29"/>
    </sheetView>
  </sheetViews>
  <sheetFormatPr defaultRowHeight="15" x14ac:dyDescent="0.25"/>
  <cols>
    <col min="7" max="7" width="12.5703125" bestFit="1" customWidth="1"/>
  </cols>
  <sheetData>
    <row r="3" spans="3:7" x14ac:dyDescent="0.25">
      <c r="D3" s="1" t="s">
        <v>0</v>
      </c>
    </row>
    <row r="5" spans="3:7" x14ac:dyDescent="0.25">
      <c r="C5" s="1" t="s">
        <v>1</v>
      </c>
    </row>
    <row r="6" spans="3:7" x14ac:dyDescent="0.25">
      <c r="C6" s="2" t="s">
        <v>2</v>
      </c>
      <c r="G6" s="3">
        <v>-1562</v>
      </c>
    </row>
    <row r="7" spans="3:7" x14ac:dyDescent="0.25">
      <c r="C7" s="2" t="s">
        <v>3</v>
      </c>
      <c r="G7" s="3">
        <v>10350</v>
      </c>
    </row>
    <row r="8" spans="3:7" x14ac:dyDescent="0.25">
      <c r="C8" s="4" t="s">
        <v>4</v>
      </c>
      <c r="G8" s="3">
        <v>0</v>
      </c>
    </row>
    <row r="9" spans="3:7" x14ac:dyDescent="0.25">
      <c r="C9" s="4" t="s">
        <v>5</v>
      </c>
      <c r="G9" s="3">
        <v>0</v>
      </c>
    </row>
    <row r="10" spans="3:7" x14ac:dyDescent="0.25">
      <c r="C10" s="2" t="s">
        <v>6</v>
      </c>
      <c r="G10" s="3">
        <v>-1246</v>
      </c>
    </row>
    <row r="11" spans="3:7" x14ac:dyDescent="0.25">
      <c r="C11" s="2" t="s">
        <v>7</v>
      </c>
      <c r="G11" s="3">
        <v>1200</v>
      </c>
    </row>
    <row r="12" spans="3:7" x14ac:dyDescent="0.25">
      <c r="C12" s="2" t="s">
        <v>8</v>
      </c>
      <c r="G12" s="3">
        <v>-1703</v>
      </c>
    </row>
    <row r="13" spans="3:7" x14ac:dyDescent="0.25">
      <c r="C13" s="2" t="s">
        <v>9</v>
      </c>
      <c r="G13" s="3">
        <v>280</v>
      </c>
    </row>
    <row r="14" spans="3:7" x14ac:dyDescent="0.25">
      <c r="C14" s="2" t="s">
        <v>10</v>
      </c>
      <c r="G14" s="3">
        <v>-1554</v>
      </c>
    </row>
    <row r="15" spans="3:7" x14ac:dyDescent="0.25">
      <c r="C15" s="2" t="s">
        <v>11</v>
      </c>
      <c r="G15" s="3">
        <v>2755</v>
      </c>
    </row>
    <row r="16" spans="3:7" x14ac:dyDescent="0.25">
      <c r="C16" s="2" t="s">
        <v>12</v>
      </c>
      <c r="G16" s="3">
        <v>0</v>
      </c>
    </row>
    <row r="17" spans="2:7" x14ac:dyDescent="0.25">
      <c r="C17" s="2" t="s">
        <v>13</v>
      </c>
      <c r="G17" s="3">
        <v>-13617.9</v>
      </c>
    </row>
    <row r="18" spans="2:7" x14ac:dyDescent="0.25">
      <c r="C18" s="2" t="s">
        <v>14</v>
      </c>
      <c r="G18" s="3">
        <v>-1500</v>
      </c>
    </row>
    <row r="19" spans="2:7" x14ac:dyDescent="0.25">
      <c r="C19" s="2" t="s">
        <v>15</v>
      </c>
      <c r="G19" s="3">
        <v>0</v>
      </c>
    </row>
    <row r="20" spans="2:7" x14ac:dyDescent="0.25">
      <c r="C20" s="2" t="s">
        <v>16</v>
      </c>
      <c r="G20" s="3">
        <v>0</v>
      </c>
    </row>
    <row r="21" spans="2:7" x14ac:dyDescent="0.25">
      <c r="C21" s="2" t="s">
        <v>17</v>
      </c>
      <c r="G21" s="3">
        <v>-904.5</v>
      </c>
    </row>
    <row r="22" spans="2:7" x14ac:dyDescent="0.25">
      <c r="B22" s="5"/>
      <c r="C22" s="2" t="s">
        <v>18</v>
      </c>
      <c r="D22" s="5"/>
      <c r="E22" s="5"/>
      <c r="G22" s="3">
        <v>-2370.5</v>
      </c>
    </row>
    <row r="23" spans="2:7" x14ac:dyDescent="0.25">
      <c r="B23" s="5"/>
      <c r="C23" s="2" t="s">
        <v>19</v>
      </c>
      <c r="D23" s="5"/>
      <c r="E23" s="5"/>
      <c r="F23" s="5"/>
      <c r="G23" s="6">
        <v>-259</v>
      </c>
    </row>
    <row r="24" spans="2:7" x14ac:dyDescent="0.25">
      <c r="B24" s="7"/>
      <c r="C24" s="2" t="s">
        <v>20</v>
      </c>
      <c r="D24" s="5"/>
      <c r="E24" s="5"/>
      <c r="F24" s="5"/>
      <c r="G24" s="6">
        <v>0</v>
      </c>
    </row>
    <row r="25" spans="2:7" x14ac:dyDescent="0.25">
      <c r="B25" s="7"/>
      <c r="C25" s="2" t="s">
        <v>21</v>
      </c>
      <c r="D25" s="5"/>
      <c r="E25" s="5"/>
      <c r="G25">
        <v>2660</v>
      </c>
    </row>
    <row r="26" spans="2:7" x14ac:dyDescent="0.25">
      <c r="B26" s="7"/>
      <c r="C26" s="2" t="s">
        <v>22</v>
      </c>
      <c r="D26" s="5"/>
      <c r="E26" s="5"/>
      <c r="G26">
        <v>-1781</v>
      </c>
    </row>
    <row r="27" spans="2:7" x14ac:dyDescent="0.25">
      <c r="B27" s="7"/>
      <c r="C27" s="2" t="s">
        <v>23</v>
      </c>
      <c r="D27" s="5"/>
      <c r="E27" s="5"/>
      <c r="G27">
        <v>0</v>
      </c>
    </row>
    <row r="28" spans="2:7" x14ac:dyDescent="0.25">
      <c r="B28" s="7"/>
      <c r="C28" s="2" t="s">
        <v>24</v>
      </c>
      <c r="D28" s="5"/>
      <c r="E28" s="5"/>
      <c r="G28">
        <v>0</v>
      </c>
    </row>
    <row r="29" spans="2:7" x14ac:dyDescent="0.25">
      <c r="B29" s="7"/>
      <c r="C29" s="2" t="s">
        <v>25</v>
      </c>
      <c r="D29" s="5"/>
      <c r="E29" s="5"/>
      <c r="G29">
        <v>42950</v>
      </c>
    </row>
    <row r="30" spans="2:7" x14ac:dyDescent="0.25">
      <c r="B30" s="7"/>
      <c r="C30" s="2" t="s">
        <v>26</v>
      </c>
      <c r="D30" s="5"/>
      <c r="E30" s="5"/>
      <c r="G30">
        <v>-35610</v>
      </c>
    </row>
    <row r="31" spans="2:7" x14ac:dyDescent="0.25">
      <c r="B31" s="7"/>
      <c r="C31" s="2" t="s">
        <v>27</v>
      </c>
      <c r="D31" s="5"/>
      <c r="E31" s="5"/>
      <c r="G31">
        <v>5000</v>
      </c>
    </row>
    <row r="33" spans="3:7" x14ac:dyDescent="0.25">
      <c r="C33" s="2" t="s">
        <v>28</v>
      </c>
      <c r="G33" s="8">
        <f>SUM(G6:G32)</f>
        <v>3087.0999999999985</v>
      </c>
    </row>
    <row r="35" spans="3:7" x14ac:dyDescent="0.25">
      <c r="C35" s="1" t="s">
        <v>29</v>
      </c>
    </row>
    <row r="37" spans="3:7" x14ac:dyDescent="0.25">
      <c r="C37" s="1" t="s">
        <v>30</v>
      </c>
    </row>
    <row r="39" spans="3:7" x14ac:dyDescent="0.25">
      <c r="C39" t="s">
        <v>31</v>
      </c>
      <c r="G39" s="9">
        <v>25090</v>
      </c>
    </row>
    <row r="40" spans="3:7" x14ac:dyDescent="0.25">
      <c r="C40" t="s">
        <v>32</v>
      </c>
      <c r="G40" s="9">
        <v>35387</v>
      </c>
    </row>
    <row r="41" spans="3:7" ht="15.75" thickBot="1" x14ac:dyDescent="0.3">
      <c r="C41" s="10"/>
      <c r="D41" s="10"/>
      <c r="E41" s="10"/>
      <c r="F41" s="10"/>
      <c r="G41" s="11"/>
    </row>
    <row r="42" spans="3:7" x14ac:dyDescent="0.25">
      <c r="C42" t="s">
        <v>33</v>
      </c>
      <c r="G42" s="9">
        <f>SUM(G39:G41)</f>
        <v>60477</v>
      </c>
    </row>
    <row r="44" spans="3:7" x14ac:dyDescent="0.25">
      <c r="C44" s="1" t="s">
        <v>34</v>
      </c>
    </row>
    <row r="46" spans="3:7" x14ac:dyDescent="0.25">
      <c r="C46" t="s">
        <v>35</v>
      </c>
      <c r="G46" s="9">
        <f>G42-G33</f>
        <v>57389.9</v>
      </c>
    </row>
    <row r="47" spans="3:7" x14ac:dyDescent="0.25">
      <c r="C47" t="s">
        <v>36</v>
      </c>
      <c r="G47" s="12">
        <f>G33</f>
        <v>3087.0999999999985</v>
      </c>
    </row>
    <row r="48" spans="3:7" ht="15.75" thickBot="1" x14ac:dyDescent="0.3">
      <c r="C48" s="10"/>
      <c r="D48" s="10"/>
      <c r="E48" s="10"/>
      <c r="F48" s="10"/>
      <c r="G48" s="10"/>
    </row>
    <row r="49" spans="3:7" x14ac:dyDescent="0.25">
      <c r="C49" t="s">
        <v>37</v>
      </c>
      <c r="G49" s="9">
        <f>SUM(G46:G48)</f>
        <v>60477</v>
      </c>
    </row>
    <row r="50" spans="3:7" ht="15.75" thickBot="1" x14ac:dyDescent="0.3">
      <c r="C50" s="10"/>
      <c r="D50" s="10"/>
      <c r="E50" s="10"/>
      <c r="F50" s="10"/>
      <c r="G50" s="10"/>
    </row>
    <row r="51" spans="3:7" x14ac:dyDescent="0.25">
      <c r="C51" t="s">
        <v>38</v>
      </c>
      <c r="G51" s="9">
        <f>G49-G42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0" zoomScale="110" zoomScaleNormal="110" workbookViewId="0">
      <selection activeCell="B38" sqref="B38"/>
    </sheetView>
  </sheetViews>
  <sheetFormatPr defaultRowHeight="15" x14ac:dyDescent="0.25"/>
  <cols>
    <col min="2" max="3" width="27.140625" bestFit="1" customWidth="1"/>
    <col min="4" max="4" width="11.85546875" bestFit="1" customWidth="1"/>
    <col min="5" max="5" width="12.5703125" bestFit="1" customWidth="1"/>
    <col min="10" max="10" width="11.5703125" bestFit="1" customWidth="1"/>
    <col min="11" max="11" width="12.5703125" bestFit="1" customWidth="1"/>
    <col min="12" max="12" width="11.5703125" bestFit="1" customWidth="1"/>
  </cols>
  <sheetData>
    <row r="1" spans="1:14" ht="23.25" x14ac:dyDescent="0.35">
      <c r="C1" s="13" t="s">
        <v>39</v>
      </c>
      <c r="D1" s="14"/>
      <c r="L1" s="15"/>
    </row>
    <row r="2" spans="1:14" ht="15.75" thickBot="1" x14ac:dyDescent="0.3">
      <c r="B2" s="14"/>
      <c r="C2" s="14"/>
      <c r="D2" s="14"/>
      <c r="L2" s="15"/>
    </row>
    <row r="3" spans="1:14" x14ac:dyDescent="0.25">
      <c r="B3" s="14"/>
      <c r="C3" s="16" t="s">
        <v>40</v>
      </c>
      <c r="D3" s="17" t="s">
        <v>41</v>
      </c>
      <c r="E3" s="1" t="str">
        <f>'[4]Budget 2013'!E3</f>
        <v xml:space="preserve">Resultat </v>
      </c>
      <c r="F3" s="18" t="s">
        <v>41</v>
      </c>
      <c r="G3" s="1" t="s">
        <v>40</v>
      </c>
      <c r="H3" s="17" t="s">
        <v>41</v>
      </c>
      <c r="I3" s="1" t="s">
        <v>40</v>
      </c>
      <c r="J3" s="19" t="s">
        <v>41</v>
      </c>
      <c r="K3" s="1" t="s">
        <v>40</v>
      </c>
      <c r="L3" s="20" t="s">
        <v>41</v>
      </c>
    </row>
    <row r="4" spans="1:14" x14ac:dyDescent="0.25">
      <c r="B4" s="14"/>
      <c r="C4" s="16">
        <v>2012</v>
      </c>
      <c r="D4" s="21">
        <v>2013</v>
      </c>
      <c r="E4" s="1">
        <f>'[4]Budget 2013'!E4</f>
        <v>2013</v>
      </c>
      <c r="F4" s="22">
        <v>2014</v>
      </c>
      <c r="G4" s="1">
        <v>2014</v>
      </c>
      <c r="H4" s="21">
        <v>2015</v>
      </c>
      <c r="I4" s="16">
        <v>2015</v>
      </c>
      <c r="J4" s="23">
        <v>2016</v>
      </c>
      <c r="K4" s="16">
        <v>2016</v>
      </c>
      <c r="L4" s="24">
        <v>2017</v>
      </c>
    </row>
    <row r="5" spans="1:14" x14ac:dyDescent="0.25">
      <c r="A5" s="25"/>
      <c r="B5" s="26"/>
      <c r="C5" s="24"/>
      <c r="D5" s="27"/>
      <c r="E5" s="24"/>
      <c r="F5" s="28"/>
      <c r="G5" s="24"/>
      <c r="H5" s="27"/>
      <c r="I5" s="29"/>
      <c r="J5" s="30"/>
      <c r="K5" s="31"/>
      <c r="L5" s="25"/>
      <c r="M5" s="32"/>
      <c r="N5" s="2"/>
    </row>
    <row r="6" spans="1:14" x14ac:dyDescent="0.25">
      <c r="A6" s="33">
        <v>4130</v>
      </c>
      <c r="B6" s="34" t="s">
        <v>2</v>
      </c>
      <c r="C6" s="35">
        <f>[1]Översikt!O11</f>
        <v>-150</v>
      </c>
      <c r="D6" s="30">
        <f>-400+(-750)+(-750)</f>
        <v>-1900</v>
      </c>
      <c r="E6" s="29">
        <f>'[4]Budget 2013'!E6</f>
        <v>-600</v>
      </c>
      <c r="F6" s="30">
        <f>'[5]Budget 2014'!D6</f>
        <v>-1900</v>
      </c>
      <c r="G6" s="29">
        <f>'[5]Budget 2014'!C6</f>
        <v>-1000</v>
      </c>
      <c r="H6" s="30">
        <f>-400+(-750)+(-750)</f>
        <v>-1900</v>
      </c>
      <c r="I6" s="29">
        <f>'[3]Budget 2015'!E6</f>
        <v>-1700</v>
      </c>
      <c r="J6" s="30">
        <v>-2000</v>
      </c>
      <c r="K6" s="31">
        <f>[6]Översikt!O11</f>
        <v>-1562</v>
      </c>
      <c r="L6" s="36">
        <v>-1800</v>
      </c>
      <c r="M6" s="32"/>
      <c r="N6" s="2"/>
    </row>
    <row r="7" spans="1:14" x14ac:dyDescent="0.25">
      <c r="A7" s="33">
        <v>3111</v>
      </c>
      <c r="B7" s="34" t="s">
        <v>3</v>
      </c>
      <c r="C7" s="35">
        <f>[1]Översikt!O12</f>
        <v>4950</v>
      </c>
      <c r="D7" s="30">
        <v>6750</v>
      </c>
      <c r="E7" s="29">
        <f>'[4]Budget 2013'!E7</f>
        <v>16450</v>
      </c>
      <c r="F7" s="30">
        <f>'[5]Budget 2014'!D7</f>
        <v>6750</v>
      </c>
      <c r="G7" s="29">
        <f>'[5]Budget 2014'!C7</f>
        <v>12150</v>
      </c>
      <c r="H7" s="30">
        <v>7500</v>
      </c>
      <c r="I7" s="29">
        <f>'[3]Budget 2015'!E7</f>
        <v>12800</v>
      </c>
      <c r="J7" s="30">
        <v>10000</v>
      </c>
      <c r="K7" s="31">
        <f>[6]Översikt!O12</f>
        <v>10350</v>
      </c>
      <c r="L7" s="36">
        <v>9000</v>
      </c>
      <c r="M7" s="32"/>
      <c r="N7" s="4"/>
    </row>
    <row r="8" spans="1:14" x14ac:dyDescent="0.25">
      <c r="A8" s="33">
        <v>3320</v>
      </c>
      <c r="B8" s="37" t="s">
        <v>4</v>
      </c>
      <c r="C8" s="35">
        <f>[1]Översikt!O13</f>
        <v>0</v>
      </c>
      <c r="D8" s="30">
        <v>1500</v>
      </c>
      <c r="E8" s="29">
        <f>'[4]Budget 2013'!E8</f>
        <v>1500</v>
      </c>
      <c r="F8" s="30">
        <f>'[5]Budget 2014'!D8</f>
        <v>1500</v>
      </c>
      <c r="G8" s="29">
        <f>'[5]Budget 2014'!C8</f>
        <v>0</v>
      </c>
      <c r="H8" s="30">
        <v>1500</v>
      </c>
      <c r="I8" s="29">
        <f>'[3]Budget 2015'!E8</f>
        <v>0</v>
      </c>
      <c r="J8" s="30">
        <v>0</v>
      </c>
      <c r="K8" s="31">
        <f>[6]Översikt!O13</f>
        <v>0</v>
      </c>
      <c r="L8" s="36">
        <v>0</v>
      </c>
      <c r="M8" s="32"/>
      <c r="N8" s="4"/>
    </row>
    <row r="9" spans="1:14" x14ac:dyDescent="0.25">
      <c r="A9" s="33">
        <v>6211</v>
      </c>
      <c r="B9" s="37" t="s">
        <v>5</v>
      </c>
      <c r="C9" s="35">
        <f>[1]Översikt!O14</f>
        <v>0</v>
      </c>
      <c r="D9" s="30">
        <v>0</v>
      </c>
      <c r="E9" s="29">
        <f>'[4]Budget 2013'!E9</f>
        <v>0</v>
      </c>
      <c r="F9" s="30">
        <f>'[5]Budget 2014'!D9</f>
        <v>0</v>
      </c>
      <c r="G9" s="29">
        <f>'[5]Budget 2014'!C9</f>
        <v>0</v>
      </c>
      <c r="H9" s="30">
        <v>0</v>
      </c>
      <c r="I9" s="29">
        <f>'[3]Budget 2015'!E9</f>
        <v>0</v>
      </c>
      <c r="J9" s="30">
        <v>0</v>
      </c>
      <c r="K9" s="31">
        <f>[6]Översikt!O14</f>
        <v>0</v>
      </c>
      <c r="L9" s="36">
        <v>0</v>
      </c>
      <c r="M9" s="32"/>
      <c r="N9" s="2"/>
    </row>
    <row r="10" spans="1:14" x14ac:dyDescent="0.25">
      <c r="A10" s="33">
        <v>6250</v>
      </c>
      <c r="B10" s="34" t="s">
        <v>6</v>
      </c>
      <c r="C10" s="35">
        <f>[1]Översikt!O15</f>
        <v>-706</v>
      </c>
      <c r="D10" s="30">
        <v>-500</v>
      </c>
      <c r="E10" s="29">
        <f>'[4]Budget 2013'!E10</f>
        <v>-720</v>
      </c>
      <c r="F10" s="30">
        <f>'[5]Budget 2014'!D10</f>
        <v>-500</v>
      </c>
      <c r="G10" s="29">
        <f>'[5]Budget 2014'!C10</f>
        <v>-1470</v>
      </c>
      <c r="H10" s="30">
        <v>-1000</v>
      </c>
      <c r="I10" s="29">
        <f>'[3]Budget 2015'!E10</f>
        <v>-735</v>
      </c>
      <c r="J10" s="30">
        <v>-1250</v>
      </c>
      <c r="K10" s="31">
        <f>[6]Översikt!O15</f>
        <v>-1246</v>
      </c>
      <c r="L10" s="36">
        <v>-1250</v>
      </c>
      <c r="M10" s="32"/>
      <c r="N10" s="2"/>
    </row>
    <row r="11" spans="1:14" x14ac:dyDescent="0.25">
      <c r="A11" s="33">
        <v>3110</v>
      </c>
      <c r="B11" s="34" t="s">
        <v>7</v>
      </c>
      <c r="C11" s="35">
        <f>[1]Översikt!O16</f>
        <v>6100</v>
      </c>
      <c r="D11" s="30">
        <v>6000</v>
      </c>
      <c r="E11" s="29">
        <f>'[4]Budget 2013'!E11</f>
        <v>2800</v>
      </c>
      <c r="F11" s="30">
        <f>'[5]Budget 2014'!D11</f>
        <v>6000</v>
      </c>
      <c r="G11" s="29">
        <f>'[5]Budget 2014'!C11</f>
        <v>6200</v>
      </c>
      <c r="H11" s="30">
        <v>6000</v>
      </c>
      <c r="I11" s="29">
        <f>'[3]Budget 2015'!E11</f>
        <v>7200</v>
      </c>
      <c r="J11" s="30">
        <v>1200</v>
      </c>
      <c r="K11" s="31">
        <f>[6]Översikt!O16</f>
        <v>1200</v>
      </c>
      <c r="L11" s="36">
        <v>1500</v>
      </c>
      <c r="M11" s="32"/>
      <c r="N11" s="2"/>
    </row>
    <row r="12" spans="1:14" x14ac:dyDescent="0.25">
      <c r="A12" s="33">
        <v>4110</v>
      </c>
      <c r="B12" s="34" t="s">
        <v>8</v>
      </c>
      <c r="C12" s="35">
        <f>[1]Översikt!O17</f>
        <v>-2765</v>
      </c>
      <c r="D12" s="30">
        <v>-3500</v>
      </c>
      <c r="E12" s="29">
        <f>'[4]Budget 2013'!E12</f>
        <v>-1938</v>
      </c>
      <c r="F12" s="30">
        <f>'[5]Budget 2014'!D12</f>
        <v>-3500</v>
      </c>
      <c r="G12" s="29">
        <f>'[5]Budget 2014'!C12</f>
        <v>-1971</v>
      </c>
      <c r="H12" s="30">
        <v>-2500</v>
      </c>
      <c r="I12" s="29">
        <f>'[3]Budget 2015'!E12</f>
        <v>-3896</v>
      </c>
      <c r="J12" s="30">
        <v>-1700</v>
      </c>
      <c r="K12" s="31">
        <f>[6]Översikt!O17</f>
        <v>-1703</v>
      </c>
      <c r="L12" s="36">
        <v>-1500</v>
      </c>
      <c r="M12" s="32"/>
      <c r="N12" s="2"/>
    </row>
    <row r="13" spans="1:14" x14ac:dyDescent="0.25">
      <c r="A13" s="33">
        <v>3120</v>
      </c>
      <c r="B13" s="34" t="s">
        <v>9</v>
      </c>
      <c r="C13" s="35">
        <f>[1]Översikt!O18</f>
        <v>0</v>
      </c>
      <c r="D13" s="30">
        <v>0</v>
      </c>
      <c r="E13" s="29">
        <f>'[4]Budget 2013'!E13</f>
        <v>1800</v>
      </c>
      <c r="F13" s="30">
        <f>'[5]Budget 2014'!D13</f>
        <v>0</v>
      </c>
      <c r="G13" s="29">
        <f>'[5]Budget 2014'!C13</f>
        <v>5614</v>
      </c>
      <c r="H13" s="30">
        <v>2000</v>
      </c>
      <c r="I13" s="29">
        <f>'[3]Budget 2015'!E13</f>
        <v>3430.45</v>
      </c>
      <c r="J13" s="30">
        <v>4000</v>
      </c>
      <c r="K13" s="31">
        <f>[6]Översikt!O18</f>
        <v>280</v>
      </c>
      <c r="L13" s="36">
        <v>500</v>
      </c>
      <c r="M13" s="32"/>
      <c r="N13" s="2"/>
    </row>
    <row r="14" spans="1:14" x14ac:dyDescent="0.25">
      <c r="A14" s="33">
        <v>5800</v>
      </c>
      <c r="B14" s="34" t="s">
        <v>10</v>
      </c>
      <c r="C14" s="35">
        <f>[1]Översikt!O19</f>
        <v>-2738</v>
      </c>
      <c r="D14" s="30">
        <v>-1500</v>
      </c>
      <c r="E14" s="29">
        <f>'[4]Budget 2013'!E14</f>
        <v>0</v>
      </c>
      <c r="F14" s="30">
        <f>'[5]Budget 2014'!D14</f>
        <v>-1500</v>
      </c>
      <c r="G14" s="29">
        <f>'[5]Budget 2014'!C14</f>
        <v>0</v>
      </c>
      <c r="H14" s="30">
        <v>0</v>
      </c>
      <c r="I14" s="29">
        <f>'[3]Budget 2015'!E14</f>
        <v>-2634</v>
      </c>
      <c r="J14" s="30">
        <v>-2000</v>
      </c>
      <c r="K14" s="31">
        <f>[6]Översikt!O19</f>
        <v>-1554</v>
      </c>
      <c r="L14" s="36">
        <v>-2000</v>
      </c>
      <c r="M14" s="32"/>
      <c r="N14" s="2"/>
    </row>
    <row r="15" spans="1:14" x14ac:dyDescent="0.25">
      <c r="A15" s="33">
        <v>3900</v>
      </c>
      <c r="B15" s="34" t="s">
        <v>11</v>
      </c>
      <c r="C15" s="35">
        <f>[1]Översikt!O20</f>
        <v>2235</v>
      </c>
      <c r="D15" s="30">
        <v>2235</v>
      </c>
      <c r="E15" s="29">
        <f>'[4]Budget 2013'!E15</f>
        <v>1785</v>
      </c>
      <c r="F15" s="30">
        <f>'[5]Budget 2014'!D15</f>
        <v>2235</v>
      </c>
      <c r="G15" s="29">
        <f>'[5]Budget 2014'!C15</f>
        <v>2460</v>
      </c>
      <c r="H15" s="30">
        <v>2460</v>
      </c>
      <c r="I15" s="29">
        <f>'[3]Budget 2015'!E15</f>
        <v>2350</v>
      </c>
      <c r="J15" s="30">
        <v>2500</v>
      </c>
      <c r="K15" s="31">
        <f>[6]Översikt!O20</f>
        <v>2755</v>
      </c>
      <c r="L15" s="36">
        <v>2800</v>
      </c>
      <c r="M15" s="32"/>
      <c r="N15" s="2"/>
    </row>
    <row r="16" spans="1:14" x14ac:dyDescent="0.25">
      <c r="A16" s="33">
        <v>3540</v>
      </c>
      <c r="B16" s="34" t="s">
        <v>12</v>
      </c>
      <c r="C16" s="35">
        <f>[1]Översikt!O21</f>
        <v>0</v>
      </c>
      <c r="D16" s="30">
        <v>0</v>
      </c>
      <c r="E16" s="29">
        <f>'[4]Budget 2013'!E16</f>
        <v>0</v>
      </c>
      <c r="F16" s="30">
        <f>'[5]Budget 2014'!D16</f>
        <v>0</v>
      </c>
      <c r="G16" s="29">
        <f>'[5]Budget 2014'!C16</f>
        <v>0</v>
      </c>
      <c r="H16" s="30">
        <v>0</v>
      </c>
      <c r="I16" s="29">
        <f>'[3]Budget 2015'!E16</f>
        <v>0</v>
      </c>
      <c r="J16" s="30">
        <v>0</v>
      </c>
      <c r="K16" s="31">
        <f>[6]Översikt!O21</f>
        <v>0</v>
      </c>
      <c r="L16" s="36"/>
      <c r="M16" s="32"/>
      <c r="N16" s="2"/>
    </row>
    <row r="17" spans="1:15" x14ac:dyDescent="0.25">
      <c r="A17" s="33">
        <v>4131</v>
      </c>
      <c r="B17" s="34" t="s">
        <v>13</v>
      </c>
      <c r="C17" s="35">
        <f>[1]Översikt!O22</f>
        <v>-4594</v>
      </c>
      <c r="D17" s="30">
        <f>+(-1000)+(-2500)</f>
        <v>-3500</v>
      </c>
      <c r="E17" s="29">
        <f>'[4]Budget 2013'!E17</f>
        <v>-1892.9</v>
      </c>
      <c r="F17" s="30">
        <f>'[5]Budget 2014'!D17</f>
        <v>-3500</v>
      </c>
      <c r="G17" s="29">
        <f>'[5]Budget 2014'!C17</f>
        <v>-3837.65</v>
      </c>
      <c r="H17" s="30">
        <f>+(-1000)+(-2500)</f>
        <v>-3500</v>
      </c>
      <c r="I17" s="29">
        <f>'[3]Budget 2015'!E17</f>
        <v>-4691</v>
      </c>
      <c r="J17" s="30">
        <v>-5000</v>
      </c>
      <c r="K17" s="31">
        <f>[6]Översikt!O22</f>
        <v>-13617.9</v>
      </c>
      <c r="L17" s="36">
        <v>-5000</v>
      </c>
      <c r="M17" s="32"/>
      <c r="N17" s="2"/>
    </row>
    <row r="18" spans="1:15" x14ac:dyDescent="0.25">
      <c r="A18" s="33">
        <v>5801</v>
      </c>
      <c r="B18" s="34" t="s">
        <v>14</v>
      </c>
      <c r="C18" s="35">
        <f>[1]Översikt!O23</f>
        <v>0</v>
      </c>
      <c r="D18" s="30">
        <v>-3100</v>
      </c>
      <c r="E18" s="29">
        <f>'[4]Budget 2013'!E18</f>
        <v>-2279</v>
      </c>
      <c r="F18" s="30">
        <f>'[5]Budget 2014'!D18</f>
        <v>-3100</v>
      </c>
      <c r="G18" s="29">
        <f>'[5]Budget 2014'!C18</f>
        <v>-3724</v>
      </c>
      <c r="H18" s="30">
        <v>-3100</v>
      </c>
      <c r="I18" s="29">
        <f>'[3]Budget 2015'!E18</f>
        <v>-2632</v>
      </c>
      <c r="J18" s="30">
        <v>-2600</v>
      </c>
      <c r="K18" s="31">
        <f>[6]Översikt!O23</f>
        <v>-1500</v>
      </c>
      <c r="L18" s="36">
        <v>-3000</v>
      </c>
      <c r="M18" s="32"/>
      <c r="N18" s="2"/>
    </row>
    <row r="19" spans="1:15" x14ac:dyDescent="0.25">
      <c r="A19" s="33">
        <v>5803</v>
      </c>
      <c r="B19" s="34" t="s">
        <v>15</v>
      </c>
      <c r="C19" s="35">
        <f>[1]Översikt!O24</f>
        <v>-6290</v>
      </c>
      <c r="D19" s="30">
        <f>-2500</f>
        <v>-2500</v>
      </c>
      <c r="E19" s="29">
        <f>'[4]Budget 2013'!E19</f>
        <v>-9400</v>
      </c>
      <c r="F19" s="30">
        <f>'[5]Budget 2014'!D19</f>
        <v>-2500</v>
      </c>
      <c r="G19" s="29">
        <f>'[5]Budget 2014'!C19</f>
        <v>-900</v>
      </c>
      <c r="H19" s="30">
        <v>-1500</v>
      </c>
      <c r="I19" s="29">
        <f>'[3]Budget 2015'!E19</f>
        <v>-850</v>
      </c>
      <c r="J19" s="30">
        <v>-1500</v>
      </c>
      <c r="K19" s="31">
        <f>[6]Översikt!O24</f>
        <v>0</v>
      </c>
      <c r="L19" s="36">
        <v>-1500</v>
      </c>
      <c r="M19" s="32"/>
      <c r="N19" s="2"/>
    </row>
    <row r="20" spans="1:15" x14ac:dyDescent="0.25">
      <c r="A20" s="33">
        <v>5802</v>
      </c>
      <c r="B20" s="34" t="s">
        <v>16</v>
      </c>
      <c r="C20" s="35">
        <f>[1]Översikt!O25</f>
        <v>-462</v>
      </c>
      <c r="D20" s="30">
        <v>0</v>
      </c>
      <c r="E20" s="29">
        <f>'[4]Budget 2013'!E20</f>
        <v>0</v>
      </c>
      <c r="F20" s="30">
        <f>'[5]Budget 2014'!D20</f>
        <v>0</v>
      </c>
      <c r="G20" s="29">
        <f>'[5]Budget 2014'!C20</f>
        <v>0</v>
      </c>
      <c r="H20" s="30">
        <v>0</v>
      </c>
      <c r="I20" s="29">
        <f>'[3]Budget 2015'!E20</f>
        <v>0</v>
      </c>
      <c r="J20" s="30">
        <v>0</v>
      </c>
      <c r="K20" s="31">
        <f>[6]Översikt!O25</f>
        <v>0</v>
      </c>
      <c r="L20" s="36">
        <v>0</v>
      </c>
      <c r="M20" s="32"/>
      <c r="N20" s="2"/>
    </row>
    <row r="21" spans="1:15" x14ac:dyDescent="0.25">
      <c r="A21" s="33">
        <v>6570</v>
      </c>
      <c r="B21" s="34" t="s">
        <v>17</v>
      </c>
      <c r="C21" s="35">
        <f>[1]Översikt!O26</f>
        <v>-604.5</v>
      </c>
      <c r="D21" s="30">
        <v>-850</v>
      </c>
      <c r="E21" s="29">
        <f>'[4]Budget 2013'!E21</f>
        <v>-856</v>
      </c>
      <c r="F21" s="30">
        <f>'[5]Budget 2014'!D21</f>
        <v>-850</v>
      </c>
      <c r="G21" s="29">
        <f>'[5]Budget 2014'!C21</f>
        <v>-707.5</v>
      </c>
      <c r="H21" s="30">
        <v>-850</v>
      </c>
      <c r="I21" s="29">
        <f>'[3]Budget 2015'!E21</f>
        <v>-854.5</v>
      </c>
      <c r="J21" s="30">
        <v>-900</v>
      </c>
      <c r="K21" s="31">
        <f>[6]Översikt!O26</f>
        <v>-904.5</v>
      </c>
      <c r="L21" s="36">
        <v>-900</v>
      </c>
      <c r="M21" s="32"/>
      <c r="N21" s="2"/>
    </row>
    <row r="22" spans="1:15" x14ac:dyDescent="0.25">
      <c r="A22" s="33">
        <v>4000</v>
      </c>
      <c r="B22" s="34" t="s">
        <v>18</v>
      </c>
      <c r="C22" s="35">
        <f>[1]Översikt!O27</f>
        <v>-3666.75</v>
      </c>
      <c r="D22" s="30">
        <v>0</v>
      </c>
      <c r="E22" s="29">
        <f>'[4]Budget 2013'!E22</f>
        <v>-1605.75</v>
      </c>
      <c r="F22" s="30">
        <f>'[5]Budget 2014'!D22</f>
        <v>0</v>
      </c>
      <c r="G22" s="29">
        <f>'[5]Budget 2014'!C22</f>
        <v>-1336.25</v>
      </c>
      <c r="H22" s="30">
        <v>-2000</v>
      </c>
      <c r="I22" s="29">
        <f>'[3]Budget 2015'!E22</f>
        <v>-5878</v>
      </c>
      <c r="J22" s="30">
        <v>-1500</v>
      </c>
      <c r="K22" s="31">
        <f>[6]Översikt!O27</f>
        <v>-2370.5</v>
      </c>
      <c r="L22" s="36">
        <v>-1500</v>
      </c>
      <c r="M22" s="32"/>
      <c r="N22" s="2"/>
    </row>
    <row r="23" spans="1:15" x14ac:dyDescent="0.25">
      <c r="A23" s="33">
        <v>4040</v>
      </c>
      <c r="B23" s="34" t="s">
        <v>20</v>
      </c>
      <c r="C23" s="35">
        <f>[1]Översikt!O28</f>
        <v>-2363</v>
      </c>
      <c r="D23" s="30">
        <v>0</v>
      </c>
      <c r="E23" s="29">
        <f>'[4]Budget 2013'!E23</f>
        <v>0</v>
      </c>
      <c r="F23" s="30">
        <f>'[5]Budget 2014'!D23</f>
        <v>0</v>
      </c>
      <c r="G23" s="29">
        <f>'[5]Budget 2014'!C23</f>
        <v>0</v>
      </c>
      <c r="H23" s="30">
        <v>0</v>
      </c>
      <c r="I23" s="29">
        <f>'[3]Budget 2015'!E23</f>
        <v>0</v>
      </c>
      <c r="J23" s="30">
        <v>0</v>
      </c>
      <c r="K23" s="31">
        <f>[6]Översikt!O28</f>
        <v>-259</v>
      </c>
      <c r="L23" s="36">
        <v>0</v>
      </c>
      <c r="M23" s="32"/>
      <c r="N23" s="2"/>
    </row>
    <row r="24" spans="1:15" x14ac:dyDescent="0.25">
      <c r="A24" s="33">
        <v>4020</v>
      </c>
      <c r="B24" s="34" t="s">
        <v>21</v>
      </c>
      <c r="C24" s="35">
        <f>[1]Översikt!O29</f>
        <v>0</v>
      </c>
      <c r="D24" s="30">
        <v>0</v>
      </c>
      <c r="E24" s="29">
        <f>'[4]Budget 2013'!E24</f>
        <v>-105</v>
      </c>
      <c r="F24" s="30">
        <f>'[5]Budget 2014'!D24</f>
        <v>0</v>
      </c>
      <c r="G24" s="29">
        <f>'[5]Budget 2014'!C24</f>
        <v>-96</v>
      </c>
      <c r="H24" s="30">
        <v>0</v>
      </c>
      <c r="I24" s="29">
        <f>'[3]Budget 2015'!E24</f>
        <v>0</v>
      </c>
      <c r="J24" s="30">
        <v>-250</v>
      </c>
      <c r="K24" s="31">
        <f>[6]Översikt!O29</f>
        <v>0</v>
      </c>
      <c r="L24" s="36">
        <v>-250</v>
      </c>
      <c r="M24" s="32"/>
      <c r="N24" s="2"/>
    </row>
    <row r="25" spans="1:15" x14ac:dyDescent="0.25">
      <c r="A25" s="33">
        <v>3130</v>
      </c>
      <c r="B25" s="34" t="s">
        <v>22</v>
      </c>
      <c r="C25" s="35">
        <f>[1]Översikt!O30</f>
        <v>5440</v>
      </c>
      <c r="D25" s="30">
        <v>5000</v>
      </c>
      <c r="E25" s="29">
        <f>'[4]Budget 2013'!E25</f>
        <v>6750</v>
      </c>
      <c r="F25" s="30">
        <f>'[5]Budget 2014'!D25</f>
        <v>5000</v>
      </c>
      <c r="G25" s="29">
        <f>'[5]Budget 2014'!C25</f>
        <v>0</v>
      </c>
      <c r="H25" s="30">
        <v>2000</v>
      </c>
      <c r="I25" s="29">
        <f>'[3]Budget 2015'!E25</f>
        <v>0</v>
      </c>
      <c r="J25" s="30">
        <v>0</v>
      </c>
      <c r="K25" s="31">
        <f>[6]Översikt!O30</f>
        <v>2660</v>
      </c>
      <c r="L25" s="36">
        <v>0</v>
      </c>
      <c r="M25" s="7"/>
      <c r="N25" s="2"/>
      <c r="O25" s="5"/>
    </row>
    <row r="26" spans="1:15" x14ac:dyDescent="0.25">
      <c r="A26" s="33">
        <v>4130</v>
      </c>
      <c r="B26" s="34" t="s">
        <v>23</v>
      </c>
      <c r="C26" s="35">
        <f>[1]Översikt!O31</f>
        <v>-6414</v>
      </c>
      <c r="D26" s="30">
        <v>-6000</v>
      </c>
      <c r="E26" s="29">
        <f>'[4]Budget 2013'!E26</f>
        <v>-7172</v>
      </c>
      <c r="F26" s="30">
        <f>'[5]Budget 2014'!D26</f>
        <v>-6000</v>
      </c>
      <c r="G26" s="29">
        <f>'[5]Budget 2014'!C26</f>
        <v>-7810</v>
      </c>
      <c r="H26" s="30">
        <v>-4000</v>
      </c>
      <c r="I26" s="29">
        <f>'[3]Budget 2015'!E26</f>
        <v>-3836</v>
      </c>
      <c r="J26" s="30">
        <v>-3500</v>
      </c>
      <c r="K26" s="31">
        <f>[6]Översikt!O31</f>
        <v>-1781</v>
      </c>
      <c r="L26" s="36">
        <v>0</v>
      </c>
    </row>
    <row r="27" spans="1:15" x14ac:dyDescent="0.25">
      <c r="A27" s="33">
        <v>4150</v>
      </c>
      <c r="B27" s="34" t="s">
        <v>24</v>
      </c>
      <c r="C27" s="24">
        <v>0</v>
      </c>
      <c r="D27" s="28">
        <v>0</v>
      </c>
      <c r="E27" s="29">
        <v>0</v>
      </c>
      <c r="F27" s="30">
        <f>'[5]Budget 2014'!D27</f>
        <v>0</v>
      </c>
      <c r="G27" s="29">
        <f>'[5]Budget 2014'!C27</f>
        <v>-2043</v>
      </c>
      <c r="H27" s="30">
        <v>-2500</v>
      </c>
      <c r="I27" s="29">
        <f>'[3]Budget 2015'!E27</f>
        <v>-1978</v>
      </c>
      <c r="J27" s="30">
        <v>-2000</v>
      </c>
      <c r="K27" s="31">
        <f>[6]Översikt!O32</f>
        <v>0</v>
      </c>
      <c r="L27" s="36">
        <v>-500</v>
      </c>
    </row>
    <row r="28" spans="1:15" x14ac:dyDescent="0.25">
      <c r="A28" s="33">
        <v>9900</v>
      </c>
      <c r="B28" s="34" t="s">
        <v>25</v>
      </c>
      <c r="C28" s="24"/>
      <c r="D28" s="28"/>
      <c r="E28" s="29"/>
      <c r="F28" s="30"/>
      <c r="G28" s="29"/>
      <c r="H28" s="30"/>
      <c r="I28" s="29"/>
      <c r="J28" s="30"/>
      <c r="K28" s="31">
        <f>[6]Översikt!O33</f>
        <v>42950</v>
      </c>
      <c r="L28" s="36">
        <v>0</v>
      </c>
    </row>
    <row r="29" spans="1:15" x14ac:dyDescent="0.25">
      <c r="A29" s="33">
        <v>9901</v>
      </c>
      <c r="B29" s="34" t="s">
        <v>26</v>
      </c>
      <c r="C29" s="24"/>
      <c r="D29" s="28"/>
      <c r="E29" s="29"/>
      <c r="F29" s="30"/>
      <c r="G29" s="29"/>
      <c r="H29" s="30"/>
      <c r="I29" s="29"/>
      <c r="J29" s="30"/>
      <c r="K29" s="31">
        <f>[6]Översikt!O34</f>
        <v>-35610</v>
      </c>
      <c r="L29" s="36">
        <v>0</v>
      </c>
    </row>
    <row r="30" spans="1:15" x14ac:dyDescent="0.25">
      <c r="A30" s="33">
        <v>25</v>
      </c>
      <c r="B30" s="34" t="s">
        <v>27</v>
      </c>
      <c r="C30" s="24"/>
      <c r="D30" s="28"/>
      <c r="E30" s="29"/>
      <c r="F30" s="30"/>
      <c r="G30" s="29"/>
      <c r="H30" s="30"/>
      <c r="I30" s="29"/>
      <c r="J30" s="30"/>
      <c r="K30" s="31">
        <f>[6]Översikt!O35</f>
        <v>5000</v>
      </c>
      <c r="L30" s="36">
        <v>0</v>
      </c>
    </row>
    <row r="31" spans="1:15" ht="15.75" thickBot="1" x14ac:dyDescent="0.3">
      <c r="A31" s="38"/>
      <c r="B31" s="39"/>
      <c r="C31" s="40"/>
      <c r="D31" s="41"/>
      <c r="E31" s="42"/>
      <c r="F31" s="43"/>
      <c r="G31" s="42"/>
      <c r="H31" s="43"/>
      <c r="I31" s="42"/>
      <c r="J31" s="43"/>
      <c r="K31" s="44"/>
      <c r="L31" s="45"/>
    </row>
    <row r="32" spans="1:15" x14ac:dyDescent="0.25">
      <c r="A32" s="46"/>
      <c r="B32" s="46"/>
      <c r="C32" s="47">
        <f>SUM(C6:C26)</f>
        <v>-12028.25</v>
      </c>
      <c r="D32" s="48">
        <f>SUM(D6:D27)</f>
        <v>-1865</v>
      </c>
      <c r="E32" s="49">
        <f>SUM(E6:E27)</f>
        <v>4516.3499999999985</v>
      </c>
      <c r="F32" s="48">
        <f>'[5]Budget 2014'!D28</f>
        <v>-1865</v>
      </c>
      <c r="G32" s="50">
        <f>'[5]Budget 2014'!C28</f>
        <v>1528.5999999999985</v>
      </c>
      <c r="H32" s="48">
        <f>SUM(H6:H27)</f>
        <v>-1390</v>
      </c>
      <c r="I32" s="51">
        <f>SUM(I6:I27)</f>
        <v>-3904.0499999999993</v>
      </c>
      <c r="J32" s="52">
        <f>SUM(J6:J27)</f>
        <v>-6500</v>
      </c>
      <c r="K32" s="53">
        <f>SUM(K6:K30)</f>
        <v>3087.0999999999985</v>
      </c>
      <c r="L32" s="52">
        <f>SUM(L6:L30)</f>
        <v>-5400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Resltat &amp; Balansräkinng </vt:lpstr>
      <vt:lpstr>Budget 2017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Johanssons</dc:creator>
  <cp:lastModifiedBy>Nyberg</cp:lastModifiedBy>
  <cp:revision/>
  <dcterms:created xsi:type="dcterms:W3CDTF">2017-03-27T17:06:40Z</dcterms:created>
  <dcterms:modified xsi:type="dcterms:W3CDTF">2017-04-30T10:48:45Z</dcterms:modified>
</cp:coreProperties>
</file>